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139.xml" ContentType="application/vnd.openxmlformats-officedocument.spreadsheetml.worksheet+xml"/>
  <Default Extension="xml" ContentType="application/xml"/>
  <Override PartName="/xl/worksheets/sheet128.xml" ContentType="application/vnd.openxmlformats-officedocument.spreadsheetml.worksheet+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69.xml" ContentType="application/vnd.openxmlformats-officedocument.spreadsheetml.worksheet+xml"/>
  <Override PartName="/xl/worksheets/sheet87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24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29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76.xml" ContentType="application/vnd.openxmlformats-officedocument.spreadsheetml.worksheet+xml"/>
  <Override PartName="/xl/worksheets/sheet94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42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36.xml" ContentType="application/vnd.openxmlformats-officedocument.spreadsheetml.worksheet+xml"/>
  <Override PartName="/xl/worksheets/sheet54.xml" ContentType="application/vnd.openxmlformats-officedocument.spreadsheetml.worksheet+xml"/>
  <Override PartName="/xl/worksheets/sheet65.xml" ContentType="application/vnd.openxmlformats-officedocument.spreadsheetml.worksheet+xml"/>
  <Override PartName="/xl/worksheets/sheet83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20.xml" ContentType="application/vnd.openxmlformats-officedocument.spreadsheetml.worksheet+xml"/>
  <Override PartName="/xl/worksheets/sheet25.xml" ContentType="application/vnd.openxmlformats-officedocument.spreadsheetml.worksheet+xml"/>
  <Override PartName="/xl/worksheets/sheet43.xml" ContentType="application/vnd.openxmlformats-officedocument.spreadsheetml.worksheet+xml"/>
  <Override PartName="/xl/worksheets/sheet72.xml" ContentType="application/vnd.openxmlformats-officedocument.spreadsheetml.worksheet+xml"/>
  <Override PartName="/xl/worksheets/sheet90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32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8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45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worksheets/sheet88.xml" ContentType="application/vnd.openxmlformats-officedocument.spreadsheetml.worksheet+xml"/>
  <Override PartName="/xl/worksheets/sheet97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43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95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30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worksheets/sheet91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37.xml" ContentType="application/vnd.openxmlformats-officedocument.spreadsheetml.worksheet+xml"/>
  <Override PartName="/xl/worksheets/sheet89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78.xml" ContentType="application/vnd.openxmlformats-officedocument.spreadsheetml.worksheet+xml"/>
  <Override PartName="/xl/worksheets/sheet96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38.xml" ContentType="application/vnd.openxmlformats-officedocument.spreadsheetml.worksheet+xml"/>
  <Override PartName="/xl/worksheets/sheet67.xml" ContentType="application/vnd.openxmlformats-officedocument.spreadsheetml.worksheet+xml"/>
  <Override PartName="/xl/worksheets/sheet85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22.xml" ContentType="application/vnd.openxmlformats-officedocument.spreadsheetml.worksheet+xml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  <Override PartName="/xl/worksheets/sheet74.xml" ContentType="application/vnd.openxmlformats-officedocument.spreadsheetml.worksheet+xml"/>
  <Override PartName="/xl/worksheets/sheet92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6.xml" ContentType="application/vnd.openxmlformats-officedocument.spreadsheetml.worksheet+xml"/>
  <Override PartName="/xl/worksheets/sheet34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81.xml" ContentType="application/vnd.openxmlformats-officedocument.spreadsheetml.worksheet+xml"/>
  <Override PartName="/xl/worksheets/sheet100.xml" ContentType="application/vnd.openxmlformats-officedocument.spreadsheetml.worksheet+xml"/>
  <Override PartName="/xl/worksheets/sheet23.xml" ContentType="application/vnd.openxmlformats-officedocument.spreadsheetml.worksheet+xml"/>
  <Override PartName="/xl/worksheets/sheet4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3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0" yWindow="-150" windowWidth="11820" windowHeight="10095"/>
  </bookViews>
  <sheets>
    <sheet name="Διαδρομή1" sheetId="5" r:id="rId1"/>
    <sheet name="Διαδρομή1Α" sheetId="6" r:id="rId2"/>
    <sheet name="Διαδρομή2" sheetId="7" r:id="rId3"/>
    <sheet name="Διαδρομή2Α" sheetId="8" r:id="rId4"/>
    <sheet name="Διαδρομή3" sheetId="9" r:id="rId5"/>
    <sheet name="Διαδρομή3Α" sheetId="10" r:id="rId6"/>
    <sheet name="Διαδρομή4" sheetId="11" r:id="rId7"/>
    <sheet name="Διαδρομή4Α" sheetId="12" r:id="rId8"/>
    <sheet name="Διαδρομή5" sheetId="13" r:id="rId9"/>
    <sheet name="Διαδρομή5Α" sheetId="14" r:id="rId10"/>
    <sheet name="Διαδρομή6" sheetId="135" r:id="rId11"/>
    <sheet name="Διαδρομή6Α" sheetId="136" r:id="rId12"/>
    <sheet name="Διαδρομή7" sheetId="184" r:id="rId13"/>
    <sheet name="Διαδρομή7Α" sheetId="185" r:id="rId14"/>
    <sheet name="Διαδρομή8" sheetId="186" r:id="rId15"/>
    <sheet name="Διαδρομή8Α" sheetId="187" r:id="rId16"/>
    <sheet name="Διαδρομή8Β" sheetId="188" r:id="rId17"/>
    <sheet name="Διαδρομή9" sheetId="189" r:id="rId18"/>
    <sheet name="Διαδρομή9Α" sheetId="190" r:id="rId19"/>
    <sheet name="Διαδρομή9Β" sheetId="191" r:id="rId20"/>
    <sheet name="Διαδρομή10" sheetId="192" r:id="rId21"/>
    <sheet name="Διαδρομή10Α" sheetId="193" r:id="rId22"/>
    <sheet name="Διαδρομή10Β" sheetId="194" r:id="rId23"/>
    <sheet name="Διαδρομή11" sheetId="195" r:id="rId24"/>
    <sheet name="Διαδρομή11Α" sheetId="196" r:id="rId25"/>
    <sheet name="Διαδρομή11Β" sheetId="197" r:id="rId26"/>
    <sheet name="Διαδρομή12" sheetId="198" r:id="rId27"/>
    <sheet name="Διαδρομή12Α" sheetId="199" r:id="rId28"/>
    <sheet name="Διαδρομή12Β" sheetId="200" r:id="rId29"/>
    <sheet name="Διαδρομή13" sheetId="201" r:id="rId30"/>
    <sheet name="Διαδρομή13Α" sheetId="203" r:id="rId31"/>
    <sheet name="Διαδρομή13Β" sheetId="202" r:id="rId32"/>
    <sheet name="Διαδρομή14" sheetId="204" r:id="rId33"/>
    <sheet name="Διαδρομή14Α" sheetId="205" r:id="rId34"/>
    <sheet name="Διαδρομή14Β" sheetId="206" r:id="rId35"/>
    <sheet name="Διαδρομή15" sheetId="207" r:id="rId36"/>
    <sheet name="Διαδρομή15Α" sheetId="208" r:id="rId37"/>
    <sheet name="Διαδρομή15Β" sheetId="209" r:id="rId38"/>
    <sheet name="Διαδρομή16" sheetId="137" r:id="rId39"/>
    <sheet name="Διαδρομή16Α" sheetId="210" r:id="rId40"/>
    <sheet name="Διαδρομή16Β" sheetId="211" r:id="rId41"/>
    <sheet name="Διαδρομή17" sheetId="212" r:id="rId42"/>
    <sheet name="Διαδρομή17Α" sheetId="213" r:id="rId43"/>
    <sheet name="Διαδρομή18" sheetId="214" r:id="rId44"/>
    <sheet name="Διαδρομή18Α" sheetId="215" r:id="rId45"/>
    <sheet name="Διαδρομή18Β" sheetId="216" r:id="rId46"/>
    <sheet name="Διαδρομή19" sheetId="217" r:id="rId47"/>
    <sheet name="Διαδρομή19Α" sheetId="218" r:id="rId48"/>
    <sheet name="Διαδρομή19Β" sheetId="219" r:id="rId49"/>
    <sheet name="Διαδρομή19Γ" sheetId="220" r:id="rId50"/>
    <sheet name="Διαδρομή20" sheetId="221" r:id="rId51"/>
    <sheet name="Διαδρομή20Α" sheetId="222" r:id="rId52"/>
    <sheet name="Διαδρομή20Β" sheetId="223" r:id="rId53"/>
    <sheet name="Διαδρομή21" sheetId="224" r:id="rId54"/>
    <sheet name="Διαδρομή21Α" sheetId="225" r:id="rId55"/>
    <sheet name="Διαδρομή22" sheetId="226" r:id="rId56"/>
    <sheet name="Διαδρομή22Α" sheetId="227" r:id="rId57"/>
    <sheet name="Διαδρομή23" sheetId="228" r:id="rId58"/>
    <sheet name="Διαδρομή23Α" sheetId="229" r:id="rId59"/>
    <sheet name="Διαδρομή23Β" sheetId="230" r:id="rId60"/>
    <sheet name="Διαδρομή24" sheetId="231" r:id="rId61"/>
    <sheet name="Διαδρομή24Α" sheetId="232" r:id="rId62"/>
    <sheet name="Διαδρομή25" sheetId="233" r:id="rId63"/>
    <sheet name="Διαδρομή25Α" sheetId="235" r:id="rId64"/>
    <sheet name="Διαδρομή25Β" sheetId="234" r:id="rId65"/>
    <sheet name="Διαδρομή26" sheetId="236" r:id="rId66"/>
    <sheet name="Διαδρομή26Α" sheetId="237" r:id="rId67"/>
    <sheet name="Διαδρομή26Β" sheetId="238" r:id="rId68"/>
    <sheet name="Διαδρομή26Γ" sheetId="239" r:id="rId69"/>
    <sheet name="Διαδρομή27" sheetId="240" r:id="rId70"/>
    <sheet name="Διαδρομή27Α" sheetId="241" r:id="rId71"/>
    <sheet name="Διαδρομή28" sheetId="33" r:id="rId72"/>
    <sheet name="Διαδρομή28Α" sheetId="242" r:id="rId73"/>
    <sheet name="Διαδρομή29" sheetId="34" r:id="rId74"/>
    <sheet name="Διαδρομή29Α" sheetId="243" r:id="rId75"/>
    <sheet name="Διαδρομή30" sheetId="244" r:id="rId76"/>
    <sheet name="Διαδρομή30Α" sheetId="245" r:id="rId77"/>
    <sheet name="Διαδρομή31" sheetId="246" r:id="rId78"/>
    <sheet name="Διαδρομή31Α" sheetId="247" r:id="rId79"/>
    <sheet name="Διαδρομή32" sheetId="37" r:id="rId80"/>
    <sheet name="Διαδρομή32Α" sheetId="248" r:id="rId81"/>
    <sheet name="Διαδρομή33" sheetId="249" r:id="rId82"/>
    <sheet name="Διαδρομή33Α" sheetId="250" r:id="rId83"/>
    <sheet name="Διαδρομή34" sheetId="147" r:id="rId84"/>
    <sheet name="Διαδρομή34Α" sheetId="251" r:id="rId85"/>
    <sheet name="Διαδρομή35" sheetId="252" r:id="rId86"/>
    <sheet name="Διαδρομή35Α" sheetId="253" r:id="rId87"/>
    <sheet name="Διαδρομή36" sheetId="297" r:id="rId88"/>
    <sheet name="Διαδρομή36Α" sheetId="299" r:id="rId89"/>
    <sheet name="Διαδρομή36Β" sheetId="298" r:id="rId90"/>
    <sheet name="Διαδρομή37" sheetId="149" r:id="rId91"/>
    <sheet name="Διαδρομή37Α" sheetId="254" r:id="rId92"/>
    <sheet name="Διαδρομή38" sheetId="255" r:id="rId93"/>
    <sheet name="Διαδρομή38Α" sheetId="256" r:id="rId94"/>
    <sheet name="Διαδρομή38Β" sheetId="257" r:id="rId95"/>
    <sheet name="Διαδρομή39" sheetId="258" r:id="rId96"/>
    <sheet name="Διαδρομή39Α" sheetId="259" r:id="rId97"/>
    <sheet name="Διαδρομή40" sheetId="46" r:id="rId98"/>
    <sheet name="Διαδρομή40Α" sheetId="260" r:id="rId99"/>
    <sheet name="Διαδρομή41" sheetId="47" r:id="rId100"/>
    <sheet name="Διαδρομή41Α" sheetId="261" r:id="rId101"/>
    <sheet name="Διαδρομή42" sheetId="48" r:id="rId102"/>
    <sheet name="Διαδρομή42Α" sheetId="262" r:id="rId103"/>
    <sheet name="Διαδρομή43" sheetId="263" r:id="rId104"/>
    <sheet name="Διαδρομή43Α" sheetId="264" r:id="rId105"/>
    <sheet name="Διαδρομή44" sheetId="265" r:id="rId106"/>
    <sheet name="Διαδρομή44Α" sheetId="266" r:id="rId107"/>
    <sheet name="Διαδρομή45" sheetId="267" r:id="rId108"/>
    <sheet name="Διαδρομή45Α" sheetId="268" r:id="rId109"/>
    <sheet name="Διαδρομή46" sheetId="269" r:id="rId110"/>
    <sheet name="Διαδρομή46Α" sheetId="270" r:id="rId111"/>
    <sheet name="Διαδρομή47" sheetId="151" r:id="rId112"/>
    <sheet name="Διαδρομή47Α" sheetId="271" r:id="rId113"/>
    <sheet name="Διαδρομή47Β" sheetId="272" r:id="rId114"/>
    <sheet name="Διαδρομή48" sheetId="273" r:id="rId115"/>
    <sheet name="Διαδρομή48Α" sheetId="275" r:id="rId116"/>
    <sheet name="Διαδρομή48Β" sheetId="274" r:id="rId117"/>
    <sheet name="Διαδρομή48Γ" sheetId="276" r:id="rId118"/>
    <sheet name="Διαδρομή49" sheetId="277" r:id="rId119"/>
    <sheet name="Διαδρομή49Α" sheetId="278" r:id="rId120"/>
    <sheet name="Διαδρομή50" sheetId="56" r:id="rId121"/>
    <sheet name="Διαδρομή50Α" sheetId="279" r:id="rId122"/>
    <sheet name="Διαδρομή51" sheetId="153" r:id="rId123"/>
    <sheet name="Διαδρομή51Α" sheetId="281" r:id="rId124"/>
    <sheet name="Διαδρομή51Β" sheetId="280" r:id="rId125"/>
    <sheet name="Διαδρομή52" sheetId="282" r:id="rId126"/>
    <sheet name="Διαδρομή52Α" sheetId="283" r:id="rId127"/>
    <sheet name="Διαδρομή52Β" sheetId="284" r:id="rId128"/>
    <sheet name="Διαδρομή53" sheetId="155" r:id="rId129"/>
    <sheet name="Διαδρομή53Α" sheetId="285" r:id="rId130"/>
    <sheet name="Διαδρομή54" sheetId="286" r:id="rId131"/>
    <sheet name="Διαδρομή54Α" sheetId="287" r:id="rId132"/>
    <sheet name="Διαδρομή54Β" sheetId="288" r:id="rId133"/>
    <sheet name="Διαδρομή55" sheetId="289" r:id="rId134"/>
    <sheet name="Διαδρομή55Α" sheetId="290" r:id="rId135"/>
    <sheet name="Διαδρομή56" sheetId="291" r:id="rId136"/>
    <sheet name="Διαδρομή56Α" sheetId="292" r:id="rId137"/>
    <sheet name="Διαδρομή57" sheetId="63" r:id="rId138"/>
    <sheet name="Διαδρομή57Α" sheetId="293" r:id="rId139"/>
    <sheet name="Διαδρομή58" sheetId="64" r:id="rId140"/>
    <sheet name="Διαδρομή58Α" sheetId="294" r:id="rId141"/>
    <sheet name="Διαδρομή59" sheetId="159" r:id="rId142"/>
    <sheet name="Διαδρομή59Α" sheetId="295" r:id="rId143"/>
    <sheet name="Διαδρομή60" sheetId="66" r:id="rId144"/>
    <sheet name="Διαδρομή60Α" sheetId="296" r:id="rId145"/>
    <sheet name="ΣΥΝΟΠΤΙΚΑ" sheetId="183" r:id="rId146"/>
  </sheets>
  <externalReferences>
    <externalReference r:id="rId147"/>
  </externalReferences>
  <definedNames>
    <definedName name="_xlnm.Print_Titles" localSheetId="145">ΣΥΝΟΠΤΙΚΑ!$8:$8</definedName>
  </definedNames>
  <calcPr calcId="125725"/>
</workbook>
</file>

<file path=xl/calcChain.xml><?xml version="1.0" encoding="utf-8"?>
<calcChain xmlns="http://schemas.openxmlformats.org/spreadsheetml/2006/main">
  <c r="E154" i="183"/>
  <c r="G154"/>
  <c r="F24" i="299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98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97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96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95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94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93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92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91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90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89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88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87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86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85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84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83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82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81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80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79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78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77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76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75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74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73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72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71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70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69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68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67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66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65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64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63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62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61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60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59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58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57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56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55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54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53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52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51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50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49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48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47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46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45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44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43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42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41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40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39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38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37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36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35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34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33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32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31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30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29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28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27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26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25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24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23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22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21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20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19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18"/>
  <c r="F22"/>
  <c r="E19"/>
  <c r="D19"/>
  <c r="D20" s="1"/>
  <c r="C19"/>
  <c r="E17"/>
  <c r="D17"/>
  <c r="C17"/>
  <c r="F15"/>
  <c r="E13"/>
  <c r="D13"/>
  <c r="D14" s="1"/>
  <c r="C13"/>
  <c r="E11"/>
  <c r="D11"/>
  <c r="C11"/>
  <c r="E10"/>
  <c r="E20" s="1"/>
  <c r="D10"/>
  <c r="D18" s="1"/>
  <c r="C10"/>
  <c r="C20" s="1"/>
  <c r="F9"/>
  <c r="F24" i="217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16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15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14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13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12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11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10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09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08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07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06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05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04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03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02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201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200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199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198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197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196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195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194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193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192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191"/>
  <c r="F22"/>
  <c r="E19"/>
  <c r="D19"/>
  <c r="D20" s="1"/>
  <c r="C19"/>
  <c r="E17"/>
  <c r="D17"/>
  <c r="C17"/>
  <c r="F15"/>
  <c r="E13"/>
  <c r="D13"/>
  <c r="D14" s="1"/>
  <c r="C13"/>
  <c r="E11"/>
  <c r="D11"/>
  <c r="C11"/>
  <c r="E10"/>
  <c r="E20" s="1"/>
  <c r="D10"/>
  <c r="D18" s="1"/>
  <c r="C10"/>
  <c r="C20" s="1"/>
  <c r="F9"/>
  <c r="F24" i="190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189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188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187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24" i="186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185"/>
  <c r="F22"/>
  <c r="E19"/>
  <c r="D19"/>
  <c r="D20" s="1"/>
  <c r="C19"/>
  <c r="E17"/>
  <c r="D17"/>
  <c r="C17"/>
  <c r="F15"/>
  <c r="E13"/>
  <c r="D13"/>
  <c r="D14" s="1"/>
  <c r="C13"/>
  <c r="E11"/>
  <c r="D11"/>
  <c r="C11"/>
  <c r="E10"/>
  <c r="E20" s="1"/>
  <c r="D10"/>
  <c r="D18" s="1"/>
  <c r="C10"/>
  <c r="C20" s="1"/>
  <c r="F9"/>
  <c r="F24" i="184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C20" l="1"/>
  <c r="E20"/>
  <c r="C20" i="186"/>
  <c r="E20"/>
  <c r="C20" i="188"/>
  <c r="E20"/>
  <c r="C20" i="190"/>
  <c r="E20"/>
  <c r="C20" i="192"/>
  <c r="E20"/>
  <c r="C20" i="194"/>
  <c r="E20"/>
  <c r="C20" i="196"/>
  <c r="E20"/>
  <c r="C20" i="198"/>
  <c r="E20"/>
  <c r="C20" i="200"/>
  <c r="E20"/>
  <c r="C20" i="202"/>
  <c r="E20"/>
  <c r="C20" i="204"/>
  <c r="E20"/>
  <c r="C20" i="206"/>
  <c r="E20"/>
  <c r="C20" i="208"/>
  <c r="E20"/>
  <c r="C20" i="210"/>
  <c r="E20"/>
  <c r="C20" i="212"/>
  <c r="E20"/>
  <c r="C20" i="214"/>
  <c r="E20"/>
  <c r="C20" i="216"/>
  <c r="E20"/>
  <c r="F20" i="218"/>
  <c r="C20" i="220"/>
  <c r="E20"/>
  <c r="C20" i="222"/>
  <c r="E20"/>
  <c r="C20" i="224"/>
  <c r="E20"/>
  <c r="C20" i="226"/>
  <c r="E20"/>
  <c r="C20" i="228"/>
  <c r="E20"/>
  <c r="C20" i="230"/>
  <c r="E20"/>
  <c r="C20" i="232"/>
  <c r="E20"/>
  <c r="C20" i="234"/>
  <c r="E20"/>
  <c r="C20" i="236"/>
  <c r="E20"/>
  <c r="C20" i="238"/>
  <c r="E20"/>
  <c r="C20" i="240"/>
  <c r="E20"/>
  <c r="C20" i="242"/>
  <c r="E20"/>
  <c r="C20" i="244"/>
  <c r="E20"/>
  <c r="C20" i="246"/>
  <c r="E20"/>
  <c r="C20" i="248"/>
  <c r="E20"/>
  <c r="C20" i="250"/>
  <c r="E20"/>
  <c r="C20" i="252"/>
  <c r="E20"/>
  <c r="C20" i="254"/>
  <c r="E20"/>
  <c r="C20" i="256"/>
  <c r="E20"/>
  <c r="C20" i="258"/>
  <c r="E20"/>
  <c r="C20" i="260"/>
  <c r="E20"/>
  <c r="C20" i="262"/>
  <c r="E20"/>
  <c r="C20" i="264"/>
  <c r="E20"/>
  <c r="C20" i="266"/>
  <c r="E20"/>
  <c r="C20" i="268"/>
  <c r="E20"/>
  <c r="C20" i="270"/>
  <c r="E20"/>
  <c r="C20" i="272"/>
  <c r="E20"/>
  <c r="C20" i="274"/>
  <c r="E20"/>
  <c r="C20" i="276"/>
  <c r="E20"/>
  <c r="C20" i="278"/>
  <c r="E20"/>
  <c r="C20" i="280"/>
  <c r="E20"/>
  <c r="C20" i="282"/>
  <c r="E20"/>
  <c r="C20" i="284"/>
  <c r="E20"/>
  <c r="C20" i="286"/>
  <c r="E20"/>
  <c r="C20" i="288"/>
  <c r="E20"/>
  <c r="C20" i="290"/>
  <c r="E20"/>
  <c r="C20" i="292"/>
  <c r="E20"/>
  <c r="C20" i="294"/>
  <c r="E20"/>
  <c r="C20" i="296"/>
  <c r="E20"/>
  <c r="C20" i="297"/>
  <c r="E20"/>
  <c r="C20" i="299"/>
  <c r="E20"/>
  <c r="C12"/>
  <c r="E12"/>
  <c r="D14"/>
  <c r="C18"/>
  <c r="E18"/>
  <c r="D20"/>
  <c r="F20" s="1"/>
  <c r="D12"/>
  <c r="C14"/>
  <c r="E14"/>
  <c r="C12" i="298"/>
  <c r="E12"/>
  <c r="D14"/>
  <c r="C18"/>
  <c r="E18"/>
  <c r="D20"/>
  <c r="F20" s="1"/>
  <c r="D12"/>
  <c r="C14"/>
  <c r="E14"/>
  <c r="C12" i="297"/>
  <c r="E12"/>
  <c r="D14"/>
  <c r="C18"/>
  <c r="E18"/>
  <c r="D20"/>
  <c r="F20" s="1"/>
  <c r="D12"/>
  <c r="C14"/>
  <c r="E14"/>
  <c r="C12" i="296"/>
  <c r="E12"/>
  <c r="D14"/>
  <c r="C18"/>
  <c r="E18"/>
  <c r="D20"/>
  <c r="F20" s="1"/>
  <c r="D12"/>
  <c r="C14"/>
  <c r="F14" s="1"/>
  <c r="F16" s="1"/>
  <c r="E14"/>
  <c r="C12" i="295"/>
  <c r="E12"/>
  <c r="D14"/>
  <c r="C18"/>
  <c r="E18"/>
  <c r="D20"/>
  <c r="F20" s="1"/>
  <c r="D12"/>
  <c r="C14"/>
  <c r="F14" s="1"/>
  <c r="F16" s="1"/>
  <c r="E14"/>
  <c r="C12" i="294"/>
  <c r="E12"/>
  <c r="D14"/>
  <c r="C18"/>
  <c r="E18"/>
  <c r="D20"/>
  <c r="F20" s="1"/>
  <c r="D12"/>
  <c r="C14"/>
  <c r="E14"/>
  <c r="C12" i="293"/>
  <c r="E12"/>
  <c r="D14"/>
  <c r="C18"/>
  <c r="F18" s="1"/>
  <c r="E18"/>
  <c r="D20"/>
  <c r="F20" s="1"/>
  <c r="D12"/>
  <c r="C14"/>
  <c r="F14" s="1"/>
  <c r="F16" s="1"/>
  <c r="E14"/>
  <c r="C12" i="292"/>
  <c r="E12"/>
  <c r="D14"/>
  <c r="C18"/>
  <c r="E18"/>
  <c r="D20"/>
  <c r="F20" s="1"/>
  <c r="D12"/>
  <c r="C14"/>
  <c r="E14"/>
  <c r="C12" i="291"/>
  <c r="E12"/>
  <c r="D14"/>
  <c r="C18"/>
  <c r="E18"/>
  <c r="D20"/>
  <c r="F20" s="1"/>
  <c r="D12"/>
  <c r="C14"/>
  <c r="F14" s="1"/>
  <c r="F16" s="1"/>
  <c r="E14"/>
  <c r="C12" i="290"/>
  <c r="E12"/>
  <c r="D14"/>
  <c r="C18"/>
  <c r="E18"/>
  <c r="D20"/>
  <c r="F20" s="1"/>
  <c r="D12"/>
  <c r="C14"/>
  <c r="F14" s="1"/>
  <c r="F16" s="1"/>
  <c r="E14"/>
  <c r="C12" i="289"/>
  <c r="E12"/>
  <c r="D14"/>
  <c r="C18"/>
  <c r="E18"/>
  <c r="D20"/>
  <c r="F20" s="1"/>
  <c r="D12"/>
  <c r="C14"/>
  <c r="F14" s="1"/>
  <c r="F16" s="1"/>
  <c r="E14"/>
  <c r="C12" i="288"/>
  <c r="E12"/>
  <c r="D14"/>
  <c r="C18"/>
  <c r="E18"/>
  <c r="D20"/>
  <c r="F20" s="1"/>
  <c r="D12"/>
  <c r="C14"/>
  <c r="E14"/>
  <c r="C12" i="287"/>
  <c r="E12"/>
  <c r="D14"/>
  <c r="C18"/>
  <c r="E18"/>
  <c r="D20"/>
  <c r="F20" s="1"/>
  <c r="D12"/>
  <c r="C14"/>
  <c r="F14" s="1"/>
  <c r="F16" s="1"/>
  <c r="E14"/>
  <c r="C12" i="286"/>
  <c r="E12"/>
  <c r="D14"/>
  <c r="C18"/>
  <c r="E18"/>
  <c r="D20"/>
  <c r="F20" s="1"/>
  <c r="D12"/>
  <c r="C14"/>
  <c r="E14"/>
  <c r="C12" i="285"/>
  <c r="E12"/>
  <c r="D14"/>
  <c r="C18"/>
  <c r="F18" s="1"/>
  <c r="E18"/>
  <c r="D20"/>
  <c r="F20" s="1"/>
  <c r="D12"/>
  <c r="C14"/>
  <c r="F14" s="1"/>
  <c r="F16" s="1"/>
  <c r="E14"/>
  <c r="C12" i="284"/>
  <c r="E12"/>
  <c r="D14"/>
  <c r="C18"/>
  <c r="E18"/>
  <c r="D20"/>
  <c r="F20" s="1"/>
  <c r="D12"/>
  <c r="C14"/>
  <c r="E14"/>
  <c r="C12" i="283"/>
  <c r="E12"/>
  <c r="D14"/>
  <c r="C18"/>
  <c r="E18"/>
  <c r="D20"/>
  <c r="F20" s="1"/>
  <c r="D12"/>
  <c r="C14"/>
  <c r="E14"/>
  <c r="C12" i="282"/>
  <c r="E12"/>
  <c r="D14"/>
  <c r="C18"/>
  <c r="E18"/>
  <c r="D20"/>
  <c r="F20" s="1"/>
  <c r="D12"/>
  <c r="C14"/>
  <c r="E14"/>
  <c r="C12" i="281"/>
  <c r="E12"/>
  <c r="D14"/>
  <c r="C18"/>
  <c r="E18"/>
  <c r="D20"/>
  <c r="F20" s="1"/>
  <c r="D12"/>
  <c r="C14"/>
  <c r="F14" s="1"/>
  <c r="F16" s="1"/>
  <c r="E14"/>
  <c r="C12" i="280"/>
  <c r="E12"/>
  <c r="D14"/>
  <c r="C18"/>
  <c r="E18"/>
  <c r="D20"/>
  <c r="F20" s="1"/>
  <c r="D12"/>
  <c r="C14"/>
  <c r="E14"/>
  <c r="C12" i="279"/>
  <c r="E12"/>
  <c r="D14"/>
  <c r="C18"/>
  <c r="E18"/>
  <c r="D20"/>
  <c r="F20" s="1"/>
  <c r="D12"/>
  <c r="C14"/>
  <c r="E14"/>
  <c r="C12" i="278"/>
  <c r="E12"/>
  <c r="D14"/>
  <c r="C18"/>
  <c r="F18" s="1"/>
  <c r="E18"/>
  <c r="D20"/>
  <c r="F20" s="1"/>
  <c r="D12"/>
  <c r="C14"/>
  <c r="F14" s="1"/>
  <c r="F16" s="1"/>
  <c r="E14"/>
  <c r="C12" i="277"/>
  <c r="E12"/>
  <c r="D14"/>
  <c r="C18"/>
  <c r="E18"/>
  <c r="D20"/>
  <c r="F20" s="1"/>
  <c r="D12"/>
  <c r="C14"/>
  <c r="E14"/>
  <c r="C12" i="276"/>
  <c r="E12"/>
  <c r="D14"/>
  <c r="C18"/>
  <c r="E18"/>
  <c r="D20"/>
  <c r="F20" s="1"/>
  <c r="D12"/>
  <c r="C14"/>
  <c r="F14" s="1"/>
  <c r="F16" s="1"/>
  <c r="E14"/>
  <c r="C12" i="275"/>
  <c r="E12"/>
  <c r="D14"/>
  <c r="C18"/>
  <c r="E18"/>
  <c r="D20"/>
  <c r="F20" s="1"/>
  <c r="D12"/>
  <c r="C14"/>
  <c r="E14"/>
  <c r="C12" i="274"/>
  <c r="E12"/>
  <c r="D14"/>
  <c r="C18"/>
  <c r="F18" s="1"/>
  <c r="E18"/>
  <c r="D20"/>
  <c r="F20" s="1"/>
  <c r="D12"/>
  <c r="C14"/>
  <c r="F14" s="1"/>
  <c r="F16" s="1"/>
  <c r="E14"/>
  <c r="C12" i="273"/>
  <c r="E12"/>
  <c r="D14"/>
  <c r="C18"/>
  <c r="E18"/>
  <c r="D20"/>
  <c r="F20" s="1"/>
  <c r="D12"/>
  <c r="C14"/>
  <c r="E14"/>
  <c r="C12" i="272"/>
  <c r="E12"/>
  <c r="D14"/>
  <c r="C18"/>
  <c r="F18" s="1"/>
  <c r="E18"/>
  <c r="D20"/>
  <c r="F20" s="1"/>
  <c r="D12"/>
  <c r="C14"/>
  <c r="F14" s="1"/>
  <c r="F16" s="1"/>
  <c r="E14"/>
  <c r="C12" i="271"/>
  <c r="E12"/>
  <c r="D14"/>
  <c r="C18"/>
  <c r="E18"/>
  <c r="D20"/>
  <c r="F20" s="1"/>
  <c r="D12"/>
  <c r="C14"/>
  <c r="E14"/>
  <c r="C12" i="270"/>
  <c r="E12"/>
  <c r="D14"/>
  <c r="C18"/>
  <c r="F18" s="1"/>
  <c r="E18"/>
  <c r="D20"/>
  <c r="F20" s="1"/>
  <c r="D12"/>
  <c r="C14"/>
  <c r="F14" s="1"/>
  <c r="F16" s="1"/>
  <c r="E14"/>
  <c r="C12" i="269"/>
  <c r="E12"/>
  <c r="D14"/>
  <c r="C18"/>
  <c r="E18"/>
  <c r="D20"/>
  <c r="F20" s="1"/>
  <c r="D12"/>
  <c r="C14"/>
  <c r="E14"/>
  <c r="C12" i="268"/>
  <c r="E12"/>
  <c r="D14"/>
  <c r="C18"/>
  <c r="E18"/>
  <c r="D20"/>
  <c r="F20" s="1"/>
  <c r="D12"/>
  <c r="C14"/>
  <c r="E14"/>
  <c r="C12" i="267"/>
  <c r="E12"/>
  <c r="D14"/>
  <c r="C18"/>
  <c r="E18"/>
  <c r="D20"/>
  <c r="F20" s="1"/>
  <c r="D12"/>
  <c r="C14"/>
  <c r="E14"/>
  <c r="C12" i="266"/>
  <c r="E12"/>
  <c r="D14"/>
  <c r="C18"/>
  <c r="E18"/>
  <c r="D20"/>
  <c r="F20" s="1"/>
  <c r="D12"/>
  <c r="C14"/>
  <c r="E14"/>
  <c r="C12" i="265"/>
  <c r="E12"/>
  <c r="D14"/>
  <c r="C18"/>
  <c r="E18"/>
  <c r="D20"/>
  <c r="F20" s="1"/>
  <c r="D12"/>
  <c r="C14"/>
  <c r="E14"/>
  <c r="C12" i="264"/>
  <c r="E12"/>
  <c r="D14"/>
  <c r="C18"/>
  <c r="F18" s="1"/>
  <c r="E18"/>
  <c r="D20"/>
  <c r="F20" s="1"/>
  <c r="D12"/>
  <c r="C14"/>
  <c r="F14" s="1"/>
  <c r="F16" s="1"/>
  <c r="E14"/>
  <c r="C12" i="263"/>
  <c r="E12"/>
  <c r="D14"/>
  <c r="C18"/>
  <c r="E18"/>
  <c r="D20"/>
  <c r="F20" s="1"/>
  <c r="D12"/>
  <c r="C14"/>
  <c r="E14"/>
  <c r="C12" i="262"/>
  <c r="E12"/>
  <c r="D14"/>
  <c r="C18"/>
  <c r="F18" s="1"/>
  <c r="E18"/>
  <c r="D20"/>
  <c r="F20" s="1"/>
  <c r="D12"/>
  <c r="C14"/>
  <c r="F14" s="1"/>
  <c r="F16" s="1"/>
  <c r="E14"/>
  <c r="C12" i="261"/>
  <c r="E12"/>
  <c r="D14"/>
  <c r="C18"/>
  <c r="E18"/>
  <c r="D20"/>
  <c r="F20" s="1"/>
  <c r="D12"/>
  <c r="C14"/>
  <c r="E14"/>
  <c r="C12" i="260"/>
  <c r="E12"/>
  <c r="D14"/>
  <c r="C18"/>
  <c r="F18" s="1"/>
  <c r="E18"/>
  <c r="D20"/>
  <c r="F20" s="1"/>
  <c r="D12"/>
  <c r="C14"/>
  <c r="F14" s="1"/>
  <c r="F16" s="1"/>
  <c r="E14"/>
  <c r="C12" i="259"/>
  <c r="E12"/>
  <c r="D14"/>
  <c r="C18"/>
  <c r="E18"/>
  <c r="D20"/>
  <c r="F20" s="1"/>
  <c r="D12"/>
  <c r="C14"/>
  <c r="E14"/>
  <c r="C12" i="258"/>
  <c r="E12"/>
  <c r="D14"/>
  <c r="C18"/>
  <c r="F18" s="1"/>
  <c r="E18"/>
  <c r="D20"/>
  <c r="F20" s="1"/>
  <c r="D12"/>
  <c r="C14"/>
  <c r="F14" s="1"/>
  <c r="F16" s="1"/>
  <c r="E14"/>
  <c r="C12" i="257"/>
  <c r="E12"/>
  <c r="D14"/>
  <c r="C18"/>
  <c r="E18"/>
  <c r="D20"/>
  <c r="F20" s="1"/>
  <c r="D12"/>
  <c r="C14"/>
  <c r="E14"/>
  <c r="C12" i="256"/>
  <c r="E12"/>
  <c r="D14"/>
  <c r="C18"/>
  <c r="E18"/>
  <c r="D20"/>
  <c r="F20" s="1"/>
  <c r="D12"/>
  <c r="C14"/>
  <c r="E14"/>
  <c r="C12" i="255"/>
  <c r="E12"/>
  <c r="D14"/>
  <c r="C18"/>
  <c r="E18"/>
  <c r="D20"/>
  <c r="F20" s="1"/>
  <c r="D12"/>
  <c r="C14"/>
  <c r="E14"/>
  <c r="C12" i="254"/>
  <c r="E12"/>
  <c r="D14"/>
  <c r="C18"/>
  <c r="F18" s="1"/>
  <c r="E18"/>
  <c r="D20"/>
  <c r="F20" s="1"/>
  <c r="D12"/>
  <c r="C14"/>
  <c r="F14" s="1"/>
  <c r="F16" s="1"/>
  <c r="E14"/>
  <c r="C12" i="253"/>
  <c r="E12"/>
  <c r="D14"/>
  <c r="C18"/>
  <c r="E18"/>
  <c r="D20"/>
  <c r="F20" s="1"/>
  <c r="D12"/>
  <c r="C14"/>
  <c r="E14"/>
  <c r="C12" i="252"/>
  <c r="E12"/>
  <c r="D14"/>
  <c r="C18"/>
  <c r="E18"/>
  <c r="D20"/>
  <c r="F20" s="1"/>
  <c r="D12"/>
  <c r="C14"/>
  <c r="F14" s="1"/>
  <c r="F16" s="1"/>
  <c r="E14"/>
  <c r="C12" i="251"/>
  <c r="E12"/>
  <c r="D14"/>
  <c r="C18"/>
  <c r="E18"/>
  <c r="D20"/>
  <c r="F20" s="1"/>
  <c r="D12"/>
  <c r="C14"/>
  <c r="E14"/>
  <c r="C12" i="250"/>
  <c r="E12"/>
  <c r="D14"/>
  <c r="C18"/>
  <c r="F18" s="1"/>
  <c r="E18"/>
  <c r="D20"/>
  <c r="F20" s="1"/>
  <c r="D12"/>
  <c r="C14"/>
  <c r="F14" s="1"/>
  <c r="F16" s="1"/>
  <c r="E14"/>
  <c r="C12" i="249"/>
  <c r="E12"/>
  <c r="D14"/>
  <c r="C18"/>
  <c r="E18"/>
  <c r="D20"/>
  <c r="F20" s="1"/>
  <c r="D12"/>
  <c r="C14"/>
  <c r="E14"/>
  <c r="C12" i="248"/>
  <c r="E12"/>
  <c r="D14"/>
  <c r="C18"/>
  <c r="E18"/>
  <c r="D20"/>
  <c r="F20" s="1"/>
  <c r="D12"/>
  <c r="C14"/>
  <c r="E14"/>
  <c r="C12" i="247"/>
  <c r="E12"/>
  <c r="D14"/>
  <c r="C18"/>
  <c r="E18"/>
  <c r="D20"/>
  <c r="F20" s="1"/>
  <c r="D12"/>
  <c r="C14"/>
  <c r="E14"/>
  <c r="C12" i="246"/>
  <c r="E12"/>
  <c r="D14"/>
  <c r="C18"/>
  <c r="F18" s="1"/>
  <c r="E18"/>
  <c r="D20"/>
  <c r="F20" s="1"/>
  <c r="D12"/>
  <c r="C14"/>
  <c r="F14" s="1"/>
  <c r="F16" s="1"/>
  <c r="E14"/>
  <c r="C12" i="245"/>
  <c r="E12"/>
  <c r="D14"/>
  <c r="C18"/>
  <c r="E18"/>
  <c r="D20"/>
  <c r="F20" s="1"/>
  <c r="D12"/>
  <c r="C14"/>
  <c r="E14"/>
  <c r="C12" i="244"/>
  <c r="E12"/>
  <c r="D14"/>
  <c r="C18"/>
  <c r="E18"/>
  <c r="D20"/>
  <c r="F20" s="1"/>
  <c r="D12"/>
  <c r="C14"/>
  <c r="E14"/>
  <c r="C12" i="243"/>
  <c r="E12"/>
  <c r="D14"/>
  <c r="C18"/>
  <c r="E18"/>
  <c r="D20"/>
  <c r="F20" s="1"/>
  <c r="D12"/>
  <c r="C14"/>
  <c r="E14"/>
  <c r="C12" i="242"/>
  <c r="E12"/>
  <c r="D14"/>
  <c r="C18"/>
  <c r="E18"/>
  <c r="D20"/>
  <c r="F20" s="1"/>
  <c r="D12"/>
  <c r="C14"/>
  <c r="E14"/>
  <c r="C12" i="241"/>
  <c r="E12"/>
  <c r="D14"/>
  <c r="C18"/>
  <c r="E18"/>
  <c r="D20"/>
  <c r="F20" s="1"/>
  <c r="D12"/>
  <c r="C14"/>
  <c r="E14"/>
  <c r="C12" i="240"/>
  <c r="E12"/>
  <c r="D14"/>
  <c r="C18"/>
  <c r="F18" s="1"/>
  <c r="E18"/>
  <c r="D20"/>
  <c r="F20" s="1"/>
  <c r="D12"/>
  <c r="C14"/>
  <c r="F14" s="1"/>
  <c r="F16" s="1"/>
  <c r="E14"/>
  <c r="C12" i="239"/>
  <c r="E12"/>
  <c r="D14"/>
  <c r="C18"/>
  <c r="E18"/>
  <c r="D20"/>
  <c r="F20" s="1"/>
  <c r="D12"/>
  <c r="C14"/>
  <c r="E14"/>
  <c r="C12" i="238"/>
  <c r="E12"/>
  <c r="D14"/>
  <c r="C18"/>
  <c r="F18" s="1"/>
  <c r="E18"/>
  <c r="D20"/>
  <c r="F20" s="1"/>
  <c r="D12"/>
  <c r="C14"/>
  <c r="F14" s="1"/>
  <c r="F16" s="1"/>
  <c r="E14"/>
  <c r="C12" i="237"/>
  <c r="E12"/>
  <c r="D14"/>
  <c r="C18"/>
  <c r="E18"/>
  <c r="D20"/>
  <c r="F20" s="1"/>
  <c r="D12"/>
  <c r="C14"/>
  <c r="E14"/>
  <c r="C12" i="236"/>
  <c r="E12"/>
  <c r="D14"/>
  <c r="C18"/>
  <c r="E18"/>
  <c r="D20"/>
  <c r="F20" s="1"/>
  <c r="D12"/>
  <c r="C14"/>
  <c r="F14" s="1"/>
  <c r="F16" s="1"/>
  <c r="E14"/>
  <c r="C12" i="235"/>
  <c r="E12"/>
  <c r="D14"/>
  <c r="C18"/>
  <c r="E18"/>
  <c r="D20"/>
  <c r="F20" s="1"/>
  <c r="D12"/>
  <c r="C14"/>
  <c r="E14"/>
  <c r="C12" i="234"/>
  <c r="E12"/>
  <c r="D14"/>
  <c r="C18"/>
  <c r="E18"/>
  <c r="D20"/>
  <c r="F20" s="1"/>
  <c r="D12"/>
  <c r="C14"/>
  <c r="F14" s="1"/>
  <c r="F16" s="1"/>
  <c r="E14"/>
  <c r="C12" i="233"/>
  <c r="E12"/>
  <c r="D14"/>
  <c r="C18"/>
  <c r="E18"/>
  <c r="D20"/>
  <c r="F20" s="1"/>
  <c r="D12"/>
  <c r="C14"/>
  <c r="E14"/>
  <c r="C12" i="232"/>
  <c r="E12"/>
  <c r="D14"/>
  <c r="C18"/>
  <c r="F18" s="1"/>
  <c r="E18"/>
  <c r="D20"/>
  <c r="F20" s="1"/>
  <c r="D12"/>
  <c r="C14"/>
  <c r="F14" s="1"/>
  <c r="F16" s="1"/>
  <c r="E14"/>
  <c r="C12" i="231"/>
  <c r="E12"/>
  <c r="D14"/>
  <c r="C18"/>
  <c r="E18"/>
  <c r="D20"/>
  <c r="F20" s="1"/>
  <c r="D12"/>
  <c r="C14"/>
  <c r="E14"/>
  <c r="C12" i="230"/>
  <c r="E12"/>
  <c r="D14"/>
  <c r="C18"/>
  <c r="E18"/>
  <c r="D20"/>
  <c r="F20" s="1"/>
  <c r="D12"/>
  <c r="C14"/>
  <c r="F14" s="1"/>
  <c r="F16" s="1"/>
  <c r="E14"/>
  <c r="C12" i="229"/>
  <c r="E12"/>
  <c r="D14"/>
  <c r="C18"/>
  <c r="E18"/>
  <c r="D20"/>
  <c r="F20" s="1"/>
  <c r="D12"/>
  <c r="C14"/>
  <c r="E14"/>
  <c r="C12" i="228"/>
  <c r="E12"/>
  <c r="D14"/>
  <c r="C18"/>
  <c r="F18" s="1"/>
  <c r="E18"/>
  <c r="D20"/>
  <c r="F20" s="1"/>
  <c r="D12"/>
  <c r="C14"/>
  <c r="F14" s="1"/>
  <c r="F16" s="1"/>
  <c r="E14"/>
  <c r="C12" i="227"/>
  <c r="E12"/>
  <c r="D14"/>
  <c r="C18"/>
  <c r="E18"/>
  <c r="D20"/>
  <c r="F20" s="1"/>
  <c r="D12"/>
  <c r="C14"/>
  <c r="E14"/>
  <c r="C12" i="226"/>
  <c r="E12"/>
  <c r="D14"/>
  <c r="C18"/>
  <c r="F18" s="1"/>
  <c r="E18"/>
  <c r="D20"/>
  <c r="F20" s="1"/>
  <c r="D12"/>
  <c r="C14"/>
  <c r="F14" s="1"/>
  <c r="F16" s="1"/>
  <c r="E14"/>
  <c r="C12" i="225"/>
  <c r="E12"/>
  <c r="D14"/>
  <c r="C18"/>
  <c r="E18"/>
  <c r="D20"/>
  <c r="F20" s="1"/>
  <c r="D12"/>
  <c r="C14"/>
  <c r="E14"/>
  <c r="C12" i="224"/>
  <c r="E12"/>
  <c r="D14"/>
  <c r="C18"/>
  <c r="E18"/>
  <c r="D20"/>
  <c r="F20" s="1"/>
  <c r="D12"/>
  <c r="C14"/>
  <c r="F14" s="1"/>
  <c r="F16" s="1"/>
  <c r="E14"/>
  <c r="C12" i="223"/>
  <c r="E12"/>
  <c r="D14"/>
  <c r="C18"/>
  <c r="E18"/>
  <c r="D20"/>
  <c r="F20" s="1"/>
  <c r="D12"/>
  <c r="C14"/>
  <c r="E14"/>
  <c r="C12" i="222"/>
  <c r="E12"/>
  <c r="D14"/>
  <c r="C18"/>
  <c r="F18" s="1"/>
  <c r="E18"/>
  <c r="D20"/>
  <c r="F20" s="1"/>
  <c r="D12"/>
  <c r="C14"/>
  <c r="F14" s="1"/>
  <c r="F16" s="1"/>
  <c r="E14"/>
  <c r="C12" i="221"/>
  <c r="E12"/>
  <c r="D14"/>
  <c r="C18"/>
  <c r="E18"/>
  <c r="D20"/>
  <c r="F20" s="1"/>
  <c r="D12"/>
  <c r="C14"/>
  <c r="E14"/>
  <c r="C12" i="220"/>
  <c r="E12"/>
  <c r="D14"/>
  <c r="C18"/>
  <c r="F18" s="1"/>
  <c r="E18"/>
  <c r="D20"/>
  <c r="F20" s="1"/>
  <c r="D12"/>
  <c r="C14"/>
  <c r="F14" s="1"/>
  <c r="F16" s="1"/>
  <c r="E14"/>
  <c r="D14" i="219"/>
  <c r="C18"/>
  <c r="E18"/>
  <c r="D20"/>
  <c r="F20" s="1"/>
  <c r="C12"/>
  <c r="E12"/>
  <c r="D12"/>
  <c r="C14"/>
  <c r="E14"/>
  <c r="C12" i="218"/>
  <c r="E12"/>
  <c r="C18"/>
  <c r="E18"/>
  <c r="D12"/>
  <c r="C14"/>
  <c r="E14"/>
  <c r="C12" i="217"/>
  <c r="E12"/>
  <c r="D14"/>
  <c r="C18"/>
  <c r="E18"/>
  <c r="D20"/>
  <c r="F20" s="1"/>
  <c r="D12"/>
  <c r="C14"/>
  <c r="E14"/>
  <c r="C12" i="216"/>
  <c r="E12"/>
  <c r="D14"/>
  <c r="C18"/>
  <c r="F18" s="1"/>
  <c r="E18"/>
  <c r="D20"/>
  <c r="F20" s="1"/>
  <c r="D12"/>
  <c r="C14"/>
  <c r="F14" s="1"/>
  <c r="F16" s="1"/>
  <c r="E14"/>
  <c r="C12" i="215"/>
  <c r="E12"/>
  <c r="D14"/>
  <c r="C18"/>
  <c r="E18"/>
  <c r="D20"/>
  <c r="F20" s="1"/>
  <c r="D12"/>
  <c r="C14"/>
  <c r="E14"/>
  <c r="C12" i="214"/>
  <c r="E12"/>
  <c r="D14"/>
  <c r="C18"/>
  <c r="F18" s="1"/>
  <c r="E18"/>
  <c r="D20"/>
  <c r="F20" s="1"/>
  <c r="D12"/>
  <c r="C14"/>
  <c r="F14" s="1"/>
  <c r="F16" s="1"/>
  <c r="E14"/>
  <c r="C12" i="213"/>
  <c r="E12"/>
  <c r="D14"/>
  <c r="C18"/>
  <c r="E18"/>
  <c r="D20"/>
  <c r="F20" s="1"/>
  <c r="D12"/>
  <c r="C14"/>
  <c r="E14"/>
  <c r="C12" i="212"/>
  <c r="E12"/>
  <c r="D14"/>
  <c r="C18"/>
  <c r="F18" s="1"/>
  <c r="E18"/>
  <c r="D20"/>
  <c r="F20" s="1"/>
  <c r="D12"/>
  <c r="C14"/>
  <c r="F14" s="1"/>
  <c r="F16" s="1"/>
  <c r="E14"/>
  <c r="C12" i="211"/>
  <c r="E12"/>
  <c r="D14"/>
  <c r="C18"/>
  <c r="E18"/>
  <c r="D20"/>
  <c r="F20" s="1"/>
  <c r="D12"/>
  <c r="C14"/>
  <c r="E14"/>
  <c r="C12" i="210"/>
  <c r="E12"/>
  <c r="D14"/>
  <c r="C18"/>
  <c r="F18" s="1"/>
  <c r="E18"/>
  <c r="D20"/>
  <c r="F20" s="1"/>
  <c r="D12"/>
  <c r="C14"/>
  <c r="F14" s="1"/>
  <c r="F16" s="1"/>
  <c r="E14"/>
  <c r="C12" i="209"/>
  <c r="E12"/>
  <c r="D14"/>
  <c r="C18"/>
  <c r="E18"/>
  <c r="D20"/>
  <c r="F20" s="1"/>
  <c r="D12"/>
  <c r="C14"/>
  <c r="E14"/>
  <c r="C12" i="208"/>
  <c r="E12"/>
  <c r="D14"/>
  <c r="C18"/>
  <c r="F18" s="1"/>
  <c r="E18"/>
  <c r="D20"/>
  <c r="F20" s="1"/>
  <c r="D12"/>
  <c r="C14"/>
  <c r="F14" s="1"/>
  <c r="F16" s="1"/>
  <c r="E14"/>
  <c r="C12" i="207"/>
  <c r="E12"/>
  <c r="D14"/>
  <c r="C18"/>
  <c r="E18"/>
  <c r="D20"/>
  <c r="F20" s="1"/>
  <c r="D12"/>
  <c r="C14"/>
  <c r="E14"/>
  <c r="C12" i="206"/>
  <c r="E12"/>
  <c r="D14"/>
  <c r="C18"/>
  <c r="F18" s="1"/>
  <c r="E18"/>
  <c r="D20"/>
  <c r="F20" s="1"/>
  <c r="D12"/>
  <c r="C14"/>
  <c r="F14" s="1"/>
  <c r="F16" s="1"/>
  <c r="E14"/>
  <c r="C12" i="205"/>
  <c r="E12"/>
  <c r="D14"/>
  <c r="C18"/>
  <c r="E18"/>
  <c r="D20"/>
  <c r="F20" s="1"/>
  <c r="D12"/>
  <c r="C14"/>
  <c r="E14"/>
  <c r="C12" i="204"/>
  <c r="E12"/>
  <c r="D14"/>
  <c r="C18"/>
  <c r="F18" s="1"/>
  <c r="E18"/>
  <c r="D20"/>
  <c r="F20" s="1"/>
  <c r="D12"/>
  <c r="C14"/>
  <c r="F14" s="1"/>
  <c r="F16" s="1"/>
  <c r="E14"/>
  <c r="C12" i="203"/>
  <c r="E12"/>
  <c r="D14"/>
  <c r="C18"/>
  <c r="E18"/>
  <c r="D20"/>
  <c r="F20" s="1"/>
  <c r="D12"/>
  <c r="C14"/>
  <c r="E14"/>
  <c r="C12" i="202"/>
  <c r="E12"/>
  <c r="D14"/>
  <c r="C18"/>
  <c r="F18" s="1"/>
  <c r="E18"/>
  <c r="D20"/>
  <c r="F20" s="1"/>
  <c r="D12"/>
  <c r="C14"/>
  <c r="F14" s="1"/>
  <c r="F16" s="1"/>
  <c r="E14"/>
  <c r="C12" i="201"/>
  <c r="E12"/>
  <c r="D14"/>
  <c r="C18"/>
  <c r="E18"/>
  <c r="D20"/>
  <c r="F20" s="1"/>
  <c r="D12"/>
  <c r="C14"/>
  <c r="E14"/>
  <c r="C12" i="200"/>
  <c r="E12"/>
  <c r="D14"/>
  <c r="C18"/>
  <c r="F18" s="1"/>
  <c r="E18"/>
  <c r="D20"/>
  <c r="F20" s="1"/>
  <c r="D12"/>
  <c r="C14"/>
  <c r="F14" s="1"/>
  <c r="F16" s="1"/>
  <c r="E14"/>
  <c r="C12" i="199"/>
  <c r="E12"/>
  <c r="D14"/>
  <c r="C18"/>
  <c r="E18"/>
  <c r="D20"/>
  <c r="F20" s="1"/>
  <c r="D12"/>
  <c r="C14"/>
  <c r="E14"/>
  <c r="C12" i="198"/>
  <c r="E12"/>
  <c r="D14"/>
  <c r="C18"/>
  <c r="E18"/>
  <c r="D20"/>
  <c r="F20" s="1"/>
  <c r="D12"/>
  <c r="C14"/>
  <c r="F14" s="1"/>
  <c r="F16" s="1"/>
  <c r="E14"/>
  <c r="C12" i="197"/>
  <c r="E12"/>
  <c r="D14"/>
  <c r="C18"/>
  <c r="E18"/>
  <c r="D20"/>
  <c r="F20" s="1"/>
  <c r="D12"/>
  <c r="C14"/>
  <c r="E14"/>
  <c r="C12" i="196"/>
  <c r="E12"/>
  <c r="D14"/>
  <c r="C18"/>
  <c r="F18" s="1"/>
  <c r="E18"/>
  <c r="D20"/>
  <c r="F20" s="1"/>
  <c r="D12"/>
  <c r="C14"/>
  <c r="F14" s="1"/>
  <c r="F16" s="1"/>
  <c r="E14"/>
  <c r="C12" i="195"/>
  <c r="E12"/>
  <c r="D14"/>
  <c r="C18"/>
  <c r="E18"/>
  <c r="D20"/>
  <c r="F20" s="1"/>
  <c r="D12"/>
  <c r="C14"/>
  <c r="E14"/>
  <c r="C12" i="194"/>
  <c r="E12"/>
  <c r="D14"/>
  <c r="C18"/>
  <c r="F18" s="1"/>
  <c r="E18"/>
  <c r="D20"/>
  <c r="F20" s="1"/>
  <c r="D12"/>
  <c r="C14"/>
  <c r="F14" s="1"/>
  <c r="F16" s="1"/>
  <c r="E14"/>
  <c r="C12" i="193"/>
  <c r="E12"/>
  <c r="D14"/>
  <c r="C18"/>
  <c r="E18"/>
  <c r="D20"/>
  <c r="F20" s="1"/>
  <c r="D12"/>
  <c r="C14"/>
  <c r="E14"/>
  <c r="C12" i="192"/>
  <c r="E12"/>
  <c r="D14"/>
  <c r="C18"/>
  <c r="E18"/>
  <c r="D20"/>
  <c r="F20" s="1"/>
  <c r="D12"/>
  <c r="C14"/>
  <c r="F14" s="1"/>
  <c r="F16" s="1"/>
  <c r="E14"/>
  <c r="F20" i="185"/>
  <c r="F20" i="191"/>
  <c r="C12"/>
  <c r="E12"/>
  <c r="C18"/>
  <c r="F18" s="1"/>
  <c r="E18"/>
  <c r="D12"/>
  <c r="C14"/>
  <c r="E14"/>
  <c r="C12" i="190"/>
  <c r="E12"/>
  <c r="D14"/>
  <c r="C18"/>
  <c r="F18" s="1"/>
  <c r="E18"/>
  <c r="D20"/>
  <c r="F20" s="1"/>
  <c r="D12"/>
  <c r="C14"/>
  <c r="F14" s="1"/>
  <c r="F16" s="1"/>
  <c r="E14"/>
  <c r="C12" i="189"/>
  <c r="E12"/>
  <c r="D14"/>
  <c r="C18"/>
  <c r="E18"/>
  <c r="D20"/>
  <c r="F20" s="1"/>
  <c r="D12"/>
  <c r="C14"/>
  <c r="E14"/>
  <c r="C12" i="188"/>
  <c r="E12"/>
  <c r="D14"/>
  <c r="C18"/>
  <c r="E18"/>
  <c r="D20"/>
  <c r="F20" s="1"/>
  <c r="D12"/>
  <c r="C14"/>
  <c r="E14"/>
  <c r="C12" i="187"/>
  <c r="E12"/>
  <c r="D14"/>
  <c r="C18"/>
  <c r="E18"/>
  <c r="D20"/>
  <c r="F20" s="1"/>
  <c r="D12"/>
  <c r="C14"/>
  <c r="E14"/>
  <c r="C12" i="186"/>
  <c r="E12"/>
  <c r="D14"/>
  <c r="C18"/>
  <c r="E18"/>
  <c r="D20"/>
  <c r="F20" s="1"/>
  <c r="D12"/>
  <c r="C14"/>
  <c r="E14"/>
  <c r="C12" i="185"/>
  <c r="E12"/>
  <c r="C18"/>
  <c r="F18" s="1"/>
  <c r="E18"/>
  <c r="D12"/>
  <c r="C14"/>
  <c r="E14"/>
  <c r="C12" i="184"/>
  <c r="E12"/>
  <c r="D14"/>
  <c r="C18"/>
  <c r="E18"/>
  <c r="D20"/>
  <c r="F20" s="1"/>
  <c r="D12"/>
  <c r="C14"/>
  <c r="E14"/>
  <c r="F15" i="66"/>
  <c r="F15" i="159"/>
  <c r="F15" i="64"/>
  <c r="F24" i="159"/>
  <c r="F22"/>
  <c r="E19"/>
  <c r="D19"/>
  <c r="C19"/>
  <c r="E17"/>
  <c r="D17"/>
  <c r="C17"/>
  <c r="E13"/>
  <c r="D13"/>
  <c r="C13"/>
  <c r="E11"/>
  <c r="D11"/>
  <c r="C11"/>
  <c r="E10"/>
  <c r="E20" s="1"/>
  <c r="D10"/>
  <c r="D18" s="1"/>
  <c r="C10"/>
  <c r="C20" s="1"/>
  <c r="F9"/>
  <c r="F15" i="63"/>
  <c r="F24" i="155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24" i="153"/>
  <c r="F22"/>
  <c r="E19"/>
  <c r="D19"/>
  <c r="C19"/>
  <c r="E17"/>
  <c r="D17"/>
  <c r="C17"/>
  <c r="F15"/>
  <c r="E13"/>
  <c r="D13"/>
  <c r="C13"/>
  <c r="E11"/>
  <c r="D11"/>
  <c r="C11"/>
  <c r="E10"/>
  <c r="E20" s="1"/>
  <c r="D10"/>
  <c r="D18" s="1"/>
  <c r="C10"/>
  <c r="C20" s="1"/>
  <c r="F9"/>
  <c r="F15" i="56"/>
  <c r="F24" i="151"/>
  <c r="F22"/>
  <c r="E19"/>
  <c r="D19"/>
  <c r="C19"/>
  <c r="E17"/>
  <c r="D17"/>
  <c r="C17"/>
  <c r="F15"/>
  <c r="E13"/>
  <c r="D13"/>
  <c r="C13"/>
  <c r="E11"/>
  <c r="D11"/>
  <c r="C11"/>
  <c r="E10"/>
  <c r="D10"/>
  <c r="D18" s="1"/>
  <c r="C10"/>
  <c r="F9"/>
  <c r="F15" i="5"/>
  <c r="F15" i="6"/>
  <c r="F15" i="7"/>
  <c r="F15" i="8"/>
  <c r="F15" i="9"/>
  <c r="F15" i="10"/>
  <c r="F15" i="11"/>
  <c r="F15" i="13"/>
  <c r="F15" i="12"/>
  <c r="F15" i="14"/>
  <c r="F15" i="135"/>
  <c r="F15" i="136"/>
  <c r="F15" i="137"/>
  <c r="F15" i="33"/>
  <c r="F15" i="34"/>
  <c r="F15" i="37"/>
  <c r="F15" i="147"/>
  <c r="F15" i="149"/>
  <c r="F15" i="46"/>
  <c r="F15" i="47"/>
  <c r="F15" i="48"/>
  <c r="C20" i="155" l="1"/>
  <c r="E20"/>
  <c r="F14" i="193"/>
  <c r="F16" s="1"/>
  <c r="F18"/>
  <c r="F14" i="195"/>
  <c r="F16" s="1"/>
  <c r="F18"/>
  <c r="F14" i="197"/>
  <c r="F16" s="1"/>
  <c r="F18"/>
  <c r="F14" i="199"/>
  <c r="F16" s="1"/>
  <c r="F14" i="201"/>
  <c r="F16" s="1"/>
  <c r="F14" i="203"/>
  <c r="F16" s="1"/>
  <c r="F18"/>
  <c r="F14" i="205"/>
  <c r="F16" s="1"/>
  <c r="F14" i="207"/>
  <c r="F16" s="1"/>
  <c r="F18"/>
  <c r="F14" i="209"/>
  <c r="F16" s="1"/>
  <c r="F18"/>
  <c r="F14" i="211"/>
  <c r="F16" s="1"/>
  <c r="F18"/>
  <c r="F14" i="213"/>
  <c r="F16" s="1"/>
  <c r="F18"/>
  <c r="F14" i="215"/>
  <c r="F16" s="1"/>
  <c r="F14" i="217"/>
  <c r="F16" s="1"/>
  <c r="F18"/>
  <c r="F14" i="219"/>
  <c r="F16" s="1"/>
  <c r="F18"/>
  <c r="F14" i="223"/>
  <c r="F16" s="1"/>
  <c r="F18"/>
  <c r="F14" i="227"/>
  <c r="F16" s="1"/>
  <c r="F18"/>
  <c r="F14" i="229"/>
  <c r="F16" s="1"/>
  <c r="F18"/>
  <c r="F14" i="233"/>
  <c r="F16" s="1"/>
  <c r="F14" i="237"/>
  <c r="F16" s="1"/>
  <c r="F14" i="239"/>
  <c r="F16" s="1"/>
  <c r="F18"/>
  <c r="F14" i="241"/>
  <c r="F16" s="1"/>
  <c r="F14" i="243"/>
  <c r="F16" s="1"/>
  <c r="F18"/>
  <c r="F14" i="245"/>
  <c r="F16" s="1"/>
  <c r="F18"/>
  <c r="F14" i="247"/>
  <c r="F16" s="1"/>
  <c r="F14" i="249"/>
  <c r="F16" s="1"/>
  <c r="F18"/>
  <c r="F14" i="251"/>
  <c r="F16" s="1"/>
  <c r="F18"/>
  <c r="F14" i="255"/>
  <c r="F16" s="1"/>
  <c r="F18"/>
  <c r="F14" i="257"/>
  <c r="F16" s="1"/>
  <c r="F18"/>
  <c r="F14" i="259"/>
  <c r="F16" s="1"/>
  <c r="F18"/>
  <c r="F14" i="261"/>
  <c r="F16" s="1"/>
  <c r="F18"/>
  <c r="F14" i="263"/>
  <c r="F16" s="1"/>
  <c r="F18"/>
  <c r="F14" i="265"/>
  <c r="F16" s="1"/>
  <c r="F18"/>
  <c r="F14" i="267"/>
  <c r="F16" s="1"/>
  <c r="F18"/>
  <c r="F14" i="269"/>
  <c r="F16" s="1"/>
  <c r="F18"/>
  <c r="F14" i="273"/>
  <c r="F16" s="1"/>
  <c r="F18"/>
  <c r="F14" i="275"/>
  <c r="F16" s="1"/>
  <c r="F14" i="277"/>
  <c r="F16" s="1"/>
  <c r="F14" i="279"/>
  <c r="F16" s="1"/>
  <c r="F18"/>
  <c r="F18" i="281"/>
  <c r="F18" i="287"/>
  <c r="F18" i="289"/>
  <c r="F18" i="291"/>
  <c r="F18" i="295"/>
  <c r="F14" i="280"/>
  <c r="F16" s="1"/>
  <c r="F18"/>
  <c r="F14" i="282"/>
  <c r="F16" s="1"/>
  <c r="F14" i="284"/>
  <c r="F16" s="1"/>
  <c r="F18"/>
  <c r="F14" i="286"/>
  <c r="F16" s="1"/>
  <c r="F18"/>
  <c r="F14" i="288"/>
  <c r="F16" s="1"/>
  <c r="F18"/>
  <c r="F18" i="290"/>
  <c r="F14" i="292"/>
  <c r="F16" s="1"/>
  <c r="F18"/>
  <c r="F14" i="294"/>
  <c r="F16" s="1"/>
  <c r="F18"/>
  <c r="F18" i="296"/>
  <c r="F21" s="1"/>
  <c r="F14" i="298"/>
  <c r="F16" s="1"/>
  <c r="F18"/>
  <c r="F14" i="299"/>
  <c r="F16" s="1"/>
  <c r="F18"/>
  <c r="F12"/>
  <c r="F21" i="298"/>
  <c r="F12"/>
  <c r="F14" i="297"/>
  <c r="F16" s="1"/>
  <c r="F21" s="1"/>
  <c r="F18"/>
  <c r="F12"/>
  <c r="F12" i="296"/>
  <c r="F21" i="295"/>
  <c r="F12"/>
  <c r="F21" i="294"/>
  <c r="F12"/>
  <c r="F21" i="293"/>
  <c r="F12"/>
  <c r="F21" i="292"/>
  <c r="F12"/>
  <c r="F21" i="291"/>
  <c r="F12"/>
  <c r="F21" i="290"/>
  <c r="F12"/>
  <c r="F21" i="289"/>
  <c r="F12"/>
  <c r="F21" i="288"/>
  <c r="F12"/>
  <c r="F21" i="287"/>
  <c r="F12"/>
  <c r="F21" i="286"/>
  <c r="F12"/>
  <c r="F21" i="285"/>
  <c r="F12"/>
  <c r="F21" i="284"/>
  <c r="F12"/>
  <c r="F14" i="283"/>
  <c r="F16" s="1"/>
  <c r="F18"/>
  <c r="F12"/>
  <c r="F18" i="282"/>
  <c r="F21" s="1"/>
  <c r="F12"/>
  <c r="F21" i="281"/>
  <c r="F12"/>
  <c r="F21" i="280"/>
  <c r="F12"/>
  <c r="F21" i="279"/>
  <c r="F12"/>
  <c r="F21" i="278"/>
  <c r="F12"/>
  <c r="F18" i="277"/>
  <c r="F21" s="1"/>
  <c r="F12"/>
  <c r="F21" i="276"/>
  <c r="F18"/>
  <c r="F12"/>
  <c r="F18" i="275"/>
  <c r="F21" s="1"/>
  <c r="F12"/>
  <c r="F21" i="274"/>
  <c r="F12"/>
  <c r="F21" i="273"/>
  <c r="F12"/>
  <c r="F21" i="272"/>
  <c r="F12"/>
  <c r="F14" i="271"/>
  <c r="F16" s="1"/>
  <c r="F21" s="1"/>
  <c r="F18"/>
  <c r="F12"/>
  <c r="F21" i="270"/>
  <c r="F12"/>
  <c r="F21" i="269"/>
  <c r="F12"/>
  <c r="F14" i="268"/>
  <c r="F16" s="1"/>
  <c r="F18"/>
  <c r="F12"/>
  <c r="F21" i="267"/>
  <c r="F12"/>
  <c r="F14" i="266"/>
  <c r="F16" s="1"/>
  <c r="F21" s="1"/>
  <c r="F18"/>
  <c r="F12"/>
  <c r="F21" i="265"/>
  <c r="F12"/>
  <c r="F21" i="264"/>
  <c r="F12"/>
  <c r="F21" i="263"/>
  <c r="F12"/>
  <c r="F21" i="262"/>
  <c r="F12"/>
  <c r="F21" i="261"/>
  <c r="F12"/>
  <c r="F21" i="260"/>
  <c r="F12"/>
  <c r="F21" i="259"/>
  <c r="F12"/>
  <c r="F21" i="258"/>
  <c r="F12"/>
  <c r="F21" i="257"/>
  <c r="F12"/>
  <c r="F14" i="256"/>
  <c r="F16" s="1"/>
  <c r="F18"/>
  <c r="F12"/>
  <c r="F21" i="255"/>
  <c r="F12"/>
  <c r="F21" i="254"/>
  <c r="F12"/>
  <c r="F14" i="253"/>
  <c r="F16" s="1"/>
  <c r="F21" s="1"/>
  <c r="F18"/>
  <c r="F12"/>
  <c r="F18" i="252"/>
  <c r="F21" s="1"/>
  <c r="F12"/>
  <c r="F21" i="251"/>
  <c r="F12"/>
  <c r="F21" i="250"/>
  <c r="F12"/>
  <c r="F21" i="249"/>
  <c r="F12"/>
  <c r="F14" i="248"/>
  <c r="F16" s="1"/>
  <c r="F18"/>
  <c r="F12"/>
  <c r="F21" i="247"/>
  <c r="F18"/>
  <c r="F12"/>
  <c r="F21" i="246"/>
  <c r="F12"/>
  <c r="F21" i="245"/>
  <c r="F12"/>
  <c r="F14" i="244"/>
  <c r="F16" s="1"/>
  <c r="F18"/>
  <c r="F12"/>
  <c r="F21" i="243"/>
  <c r="F12"/>
  <c r="F14" i="242"/>
  <c r="F16" s="1"/>
  <c r="F21" s="1"/>
  <c r="F18"/>
  <c r="F12"/>
  <c r="F18" i="241"/>
  <c r="F21" s="1"/>
  <c r="F12"/>
  <c r="F21" i="240"/>
  <c r="F12"/>
  <c r="F21" i="239"/>
  <c r="F12"/>
  <c r="F21" i="238"/>
  <c r="F12"/>
  <c r="F18" i="237"/>
  <c r="F21" s="1"/>
  <c r="F12"/>
  <c r="F18" i="236"/>
  <c r="F21" s="1"/>
  <c r="F12"/>
  <c r="F14" i="235"/>
  <c r="F16" s="1"/>
  <c r="F21" s="1"/>
  <c r="F18"/>
  <c r="F12"/>
  <c r="F18" i="234"/>
  <c r="F21" s="1"/>
  <c r="F12"/>
  <c r="F18" i="233"/>
  <c r="F21" s="1"/>
  <c r="F12"/>
  <c r="F21" i="232"/>
  <c r="F12"/>
  <c r="F14" i="231"/>
  <c r="F16" s="1"/>
  <c r="F21" s="1"/>
  <c r="F18"/>
  <c r="F12"/>
  <c r="F18" i="230"/>
  <c r="F21" s="1"/>
  <c r="F12"/>
  <c r="F21" i="229"/>
  <c r="F12"/>
  <c r="F21" i="228"/>
  <c r="F12"/>
  <c r="F21" i="227"/>
  <c r="F12"/>
  <c r="F21" i="226"/>
  <c r="F12"/>
  <c r="F14" i="225"/>
  <c r="F16" s="1"/>
  <c r="F21" s="1"/>
  <c r="F18"/>
  <c r="F12"/>
  <c r="F18" i="224"/>
  <c r="F21" s="1"/>
  <c r="F12"/>
  <c r="F21" i="223"/>
  <c r="F12"/>
  <c r="F21" i="222"/>
  <c r="F12"/>
  <c r="F14" i="221"/>
  <c r="F16" s="1"/>
  <c r="F18"/>
  <c r="F21" s="1"/>
  <c r="F12"/>
  <c r="F21" i="220"/>
  <c r="F12"/>
  <c r="F21" i="219"/>
  <c r="F12"/>
  <c r="F18" i="218"/>
  <c r="F12"/>
  <c r="F14"/>
  <c r="F16" s="1"/>
  <c r="F21" s="1"/>
  <c r="F21" i="217"/>
  <c r="F12"/>
  <c r="F21" i="216"/>
  <c r="F12"/>
  <c r="F21" i="215"/>
  <c r="F18"/>
  <c r="F12"/>
  <c r="F21" i="214"/>
  <c r="F12"/>
  <c r="F21" i="213"/>
  <c r="F12"/>
  <c r="F21" i="212"/>
  <c r="F12"/>
  <c r="F21" i="211"/>
  <c r="F12"/>
  <c r="F21" i="210"/>
  <c r="F12"/>
  <c r="F21" i="209"/>
  <c r="F12"/>
  <c r="F21" i="208"/>
  <c r="F12"/>
  <c r="F21" i="207"/>
  <c r="F12"/>
  <c r="F21" i="206"/>
  <c r="F12"/>
  <c r="F18" i="205"/>
  <c r="F21" s="1"/>
  <c r="F12"/>
  <c r="F21" i="204"/>
  <c r="F12"/>
  <c r="F21" i="203"/>
  <c r="F12"/>
  <c r="F21" i="202"/>
  <c r="F12"/>
  <c r="F18" i="201"/>
  <c r="F21" s="1"/>
  <c r="F12"/>
  <c r="F21" i="200"/>
  <c r="F12"/>
  <c r="F18" i="199"/>
  <c r="F21" s="1"/>
  <c r="F12"/>
  <c r="F18" i="198"/>
  <c r="F21" s="1"/>
  <c r="F12"/>
  <c r="F21" i="197"/>
  <c r="F12"/>
  <c r="F21" i="196"/>
  <c r="F12"/>
  <c r="F21" i="195"/>
  <c r="F12"/>
  <c r="F21" i="194"/>
  <c r="F12"/>
  <c r="F21" i="193"/>
  <c r="F12"/>
  <c r="F18" i="192"/>
  <c r="F21" s="1"/>
  <c r="F12"/>
  <c r="F14" i="189"/>
  <c r="F16" s="1"/>
  <c r="F18"/>
  <c r="F12" i="191"/>
  <c r="F14"/>
  <c r="F16" s="1"/>
  <c r="F21" s="1"/>
  <c r="F21" i="190"/>
  <c r="F12"/>
  <c r="F21" i="189"/>
  <c r="F12"/>
  <c r="F14" i="188"/>
  <c r="F16" s="1"/>
  <c r="F18"/>
  <c r="F12"/>
  <c r="F14" i="187"/>
  <c r="F16" s="1"/>
  <c r="F18"/>
  <c r="F12"/>
  <c r="F14" i="186"/>
  <c r="F16" s="1"/>
  <c r="F18"/>
  <c r="F12"/>
  <c r="F12" i="185"/>
  <c r="F14"/>
  <c r="F16" s="1"/>
  <c r="F21" s="1"/>
  <c r="F14" i="184"/>
  <c r="F16" s="1"/>
  <c r="F18"/>
  <c r="F12"/>
  <c r="C20" i="151"/>
  <c r="E20"/>
  <c r="C12" i="159"/>
  <c r="E12"/>
  <c r="D14"/>
  <c r="C18"/>
  <c r="E18"/>
  <c r="D20"/>
  <c r="F20" s="1"/>
  <c r="D12"/>
  <c r="C14"/>
  <c r="E14"/>
  <c r="C12" i="155"/>
  <c r="E12"/>
  <c r="D14"/>
  <c r="C18"/>
  <c r="E18"/>
  <c r="D20"/>
  <c r="F20" s="1"/>
  <c r="D12"/>
  <c r="C14"/>
  <c r="E14"/>
  <c r="C12" i="153"/>
  <c r="E12"/>
  <c r="D14"/>
  <c r="C18"/>
  <c r="E18"/>
  <c r="D20"/>
  <c r="F20" s="1"/>
  <c r="D12"/>
  <c r="C14"/>
  <c r="E14"/>
  <c r="C12" i="151"/>
  <c r="E12"/>
  <c r="D14"/>
  <c r="C18"/>
  <c r="E18"/>
  <c r="D20"/>
  <c r="F20" s="1"/>
  <c r="D12"/>
  <c r="C14"/>
  <c r="E14"/>
  <c r="F21" i="244" l="1"/>
  <c r="F21" i="248"/>
  <c r="F21" i="256"/>
  <c r="F21" i="268"/>
  <c r="F21" i="283"/>
  <c r="F21" i="299"/>
  <c r="F26" s="1"/>
  <c r="F25"/>
  <c r="F23"/>
  <c r="F25" i="298"/>
  <c r="F23"/>
  <c r="F25" i="297"/>
  <c r="F23"/>
  <c r="F26"/>
  <c r="F27" s="1"/>
  <c r="F25" i="296"/>
  <c r="F23"/>
  <c r="F25" i="295"/>
  <c r="F23"/>
  <c r="F25" i="294"/>
  <c r="F23"/>
  <c r="F25" i="293"/>
  <c r="F23"/>
  <c r="F25" i="292"/>
  <c r="F23"/>
  <c r="F25" i="291"/>
  <c r="F23"/>
  <c r="F25" i="290"/>
  <c r="F23"/>
  <c r="F25" i="289"/>
  <c r="F23"/>
  <c r="F25" i="288"/>
  <c r="F23"/>
  <c r="F25" i="287"/>
  <c r="F23"/>
  <c r="F25" i="286"/>
  <c r="F23"/>
  <c r="F25" i="285"/>
  <c r="F23"/>
  <c r="F25" i="284"/>
  <c r="F23"/>
  <c r="F25" i="283"/>
  <c r="F23"/>
  <c r="F26" s="1"/>
  <c r="F27" s="1"/>
  <c r="F25" i="282"/>
  <c r="F23"/>
  <c r="F25" i="281"/>
  <c r="F23"/>
  <c r="F25" i="280"/>
  <c r="F23"/>
  <c r="F25" i="279"/>
  <c r="F23"/>
  <c r="F25" i="278"/>
  <c r="F23"/>
  <c r="F25" i="277"/>
  <c r="F23"/>
  <c r="F25" i="276"/>
  <c r="F23"/>
  <c r="F26"/>
  <c r="F27" s="1"/>
  <c r="F25" i="275"/>
  <c r="F23"/>
  <c r="F26" s="1"/>
  <c r="F27" s="1"/>
  <c r="F25" i="274"/>
  <c r="F23"/>
  <c r="F25" i="273"/>
  <c r="F23"/>
  <c r="F25" i="272"/>
  <c r="F23"/>
  <c r="F25" i="271"/>
  <c r="F23"/>
  <c r="F26"/>
  <c r="F27" s="1"/>
  <c r="F25" i="270"/>
  <c r="F23"/>
  <c r="F25" i="269"/>
  <c r="F23"/>
  <c r="F25" i="268"/>
  <c r="F23"/>
  <c r="F26" s="1"/>
  <c r="F27" s="1"/>
  <c r="F25" i="267"/>
  <c r="F23"/>
  <c r="F25" i="266"/>
  <c r="F23"/>
  <c r="F26"/>
  <c r="F27" s="1"/>
  <c r="F25" i="265"/>
  <c r="F23"/>
  <c r="F25" i="264"/>
  <c r="F23"/>
  <c r="F25" i="263"/>
  <c r="F23"/>
  <c r="F25" i="262"/>
  <c r="F23"/>
  <c r="F25" i="261"/>
  <c r="F23"/>
  <c r="F25" i="260"/>
  <c r="F23"/>
  <c r="F25" i="259"/>
  <c r="F23"/>
  <c r="F25" i="258"/>
  <c r="F23"/>
  <c r="F25" i="257"/>
  <c r="F23"/>
  <c r="F25" i="256"/>
  <c r="F23"/>
  <c r="F26" s="1"/>
  <c r="F25" i="255"/>
  <c r="F23"/>
  <c r="F25" i="254"/>
  <c r="F23"/>
  <c r="F25" i="253"/>
  <c r="F23"/>
  <c r="F26"/>
  <c r="F27" s="1"/>
  <c r="F25" i="252"/>
  <c r="F23"/>
  <c r="F25" i="251"/>
  <c r="F23"/>
  <c r="F25" i="250"/>
  <c r="F23"/>
  <c r="F25" i="249"/>
  <c r="F23"/>
  <c r="F25" i="248"/>
  <c r="F23"/>
  <c r="F26" s="1"/>
  <c r="F27" s="1"/>
  <c r="F25" i="247"/>
  <c r="F23"/>
  <c r="F26"/>
  <c r="F27" s="1"/>
  <c r="F25" i="246"/>
  <c r="F23"/>
  <c r="F25" i="245"/>
  <c r="F23"/>
  <c r="F25" i="244"/>
  <c r="F23"/>
  <c r="F26" s="1"/>
  <c r="F27" s="1"/>
  <c r="F25" i="243"/>
  <c r="F23"/>
  <c r="F25" i="242"/>
  <c r="F23"/>
  <c r="F26"/>
  <c r="F27" s="1"/>
  <c r="F25" i="241"/>
  <c r="F23"/>
  <c r="F26" s="1"/>
  <c r="F27" s="1"/>
  <c r="F25" i="240"/>
  <c r="F23"/>
  <c r="F25" i="239"/>
  <c r="F23"/>
  <c r="F25" i="238"/>
  <c r="F23"/>
  <c r="F25" i="237"/>
  <c r="F23"/>
  <c r="F25" i="236"/>
  <c r="F23"/>
  <c r="F25" i="235"/>
  <c r="F23"/>
  <c r="F26"/>
  <c r="F27" s="1"/>
  <c r="F25" i="234"/>
  <c r="F23"/>
  <c r="F26" s="1"/>
  <c r="F27" s="1"/>
  <c r="F25" i="233"/>
  <c r="F23"/>
  <c r="F25" i="232"/>
  <c r="F23"/>
  <c r="F25" i="231"/>
  <c r="F23"/>
  <c r="F26"/>
  <c r="F25" i="230"/>
  <c r="F23"/>
  <c r="F26" s="1"/>
  <c r="F27" s="1"/>
  <c r="F25" i="229"/>
  <c r="F23"/>
  <c r="F25" i="228"/>
  <c r="F23"/>
  <c r="F25" i="227"/>
  <c r="F23"/>
  <c r="F25" i="226"/>
  <c r="F23"/>
  <c r="F25" i="225"/>
  <c r="F23"/>
  <c r="F26"/>
  <c r="F27" s="1"/>
  <c r="F25" i="224"/>
  <c r="F23"/>
  <c r="F25" i="223"/>
  <c r="F23"/>
  <c r="F25" i="222"/>
  <c r="F23"/>
  <c r="F25" i="221"/>
  <c r="F23"/>
  <c r="F25" i="220"/>
  <c r="F23"/>
  <c r="F25" i="219"/>
  <c r="F23"/>
  <c r="F23" i="218"/>
  <c r="F25"/>
  <c r="F26" s="1"/>
  <c r="F27" s="1"/>
  <c r="F25" i="217"/>
  <c r="F23"/>
  <c r="F25" i="216"/>
  <c r="F23"/>
  <c r="F25" i="215"/>
  <c r="F23"/>
  <c r="F26"/>
  <c r="F27" s="1"/>
  <c r="F25" i="214"/>
  <c r="F23"/>
  <c r="F25" i="213"/>
  <c r="F23"/>
  <c r="F25" i="212"/>
  <c r="F23"/>
  <c r="F25" i="211"/>
  <c r="F23"/>
  <c r="F25" i="210"/>
  <c r="F23"/>
  <c r="F25" i="209"/>
  <c r="F23"/>
  <c r="F25" i="208"/>
  <c r="F23"/>
  <c r="F25" i="207"/>
  <c r="F23"/>
  <c r="F25" i="206"/>
  <c r="F23"/>
  <c r="F25" i="205"/>
  <c r="F23"/>
  <c r="F25" i="204"/>
  <c r="F23"/>
  <c r="F25" i="203"/>
  <c r="F23"/>
  <c r="F25" i="202"/>
  <c r="F23"/>
  <c r="F25" i="201"/>
  <c r="F23"/>
  <c r="F25" i="200"/>
  <c r="F23"/>
  <c r="F25" i="199"/>
  <c r="F23"/>
  <c r="F26" s="1"/>
  <c r="F27" s="1"/>
  <c r="F25" i="198"/>
  <c r="F23"/>
  <c r="F25" i="197"/>
  <c r="F23"/>
  <c r="F25" i="196"/>
  <c r="F23"/>
  <c r="F25" i="195"/>
  <c r="F23"/>
  <c r="F25" i="194"/>
  <c r="F23"/>
  <c r="F25" i="193"/>
  <c r="F23"/>
  <c r="F25" i="192"/>
  <c r="F23"/>
  <c r="F25" i="191"/>
  <c r="F23"/>
  <c r="F25" i="190"/>
  <c r="F23"/>
  <c r="F25" i="189"/>
  <c r="F23"/>
  <c r="F25" i="188"/>
  <c r="F23"/>
  <c r="F21"/>
  <c r="F25" i="187"/>
  <c r="F23"/>
  <c r="F21"/>
  <c r="F23" i="186"/>
  <c r="F25"/>
  <c r="F21"/>
  <c r="F25" i="185"/>
  <c r="F23"/>
  <c r="F23" i="184"/>
  <c r="F25"/>
  <c r="F21"/>
  <c r="F14" i="153"/>
  <c r="F16" s="1"/>
  <c r="F21" s="1"/>
  <c r="F18"/>
  <c r="F14" i="155"/>
  <c r="F16" s="1"/>
  <c r="F21" s="1"/>
  <c r="F18"/>
  <c r="F14" i="159"/>
  <c r="F18"/>
  <c r="F12"/>
  <c r="F12" i="155"/>
  <c r="F12" i="153"/>
  <c r="F14" i="151"/>
  <c r="F16" s="1"/>
  <c r="F18"/>
  <c r="F12"/>
  <c r="F27" i="299" l="1"/>
  <c r="F28" s="1"/>
  <c r="H97" i="183" s="1"/>
  <c r="I97" s="1"/>
  <c r="F26" i="298"/>
  <c r="F27"/>
  <c r="F28" s="1"/>
  <c r="H98" i="183" s="1"/>
  <c r="I98" s="1"/>
  <c r="F28" i="297"/>
  <c r="H96" i="183" s="1"/>
  <c r="I96" s="1"/>
  <c r="F26" i="296"/>
  <c r="F27" s="1"/>
  <c r="F28" s="1"/>
  <c r="H153" i="183" s="1"/>
  <c r="I153" s="1"/>
  <c r="F26" i="295"/>
  <c r="F27" s="1"/>
  <c r="F28" s="1"/>
  <c r="H151" i="183" s="1"/>
  <c r="I151" s="1"/>
  <c r="F26" i="294"/>
  <c r="F27" s="1"/>
  <c r="F28" s="1"/>
  <c r="H149" i="183" s="1"/>
  <c r="I149" s="1"/>
  <c r="F26" i="293"/>
  <c r="F27" s="1"/>
  <c r="F28" s="1"/>
  <c r="H147" i="183" s="1"/>
  <c r="I147" s="1"/>
  <c r="F26" i="292"/>
  <c r="F27" s="1"/>
  <c r="F28" s="1"/>
  <c r="H145" i="183" s="1"/>
  <c r="I145" s="1"/>
  <c r="F26" i="291"/>
  <c r="F27" s="1"/>
  <c r="F28" s="1"/>
  <c r="H144" i="183" s="1"/>
  <c r="I144" s="1"/>
  <c r="F26" i="290"/>
  <c r="F27"/>
  <c r="F28" s="1"/>
  <c r="H143" i="183" s="1"/>
  <c r="I143" s="1"/>
  <c r="F26" i="289"/>
  <c r="F27" s="1"/>
  <c r="F28" s="1"/>
  <c r="H142" i="183" s="1"/>
  <c r="I142" s="1"/>
  <c r="F26" i="288"/>
  <c r="F27" s="1"/>
  <c r="F28" s="1"/>
  <c r="H141" i="183" s="1"/>
  <c r="I141" s="1"/>
  <c r="F26" i="287"/>
  <c r="F27" s="1"/>
  <c r="F28" s="1"/>
  <c r="H140" i="183" s="1"/>
  <c r="I140" s="1"/>
  <c r="F26" i="286"/>
  <c r="F27" s="1"/>
  <c r="F28" s="1"/>
  <c r="H139" i="183" s="1"/>
  <c r="I139" s="1"/>
  <c r="F26" i="285"/>
  <c r="F27"/>
  <c r="F28" s="1"/>
  <c r="H138" i="183" s="1"/>
  <c r="I138" s="1"/>
  <c r="F26" i="284"/>
  <c r="F27"/>
  <c r="F28" s="1"/>
  <c r="H136" i="183" s="1"/>
  <c r="I136" s="1"/>
  <c r="F28" i="283"/>
  <c r="H135" i="183" s="1"/>
  <c r="I135" s="1"/>
  <c r="F26" i="282"/>
  <c r="F27" s="1"/>
  <c r="F28" s="1"/>
  <c r="H134" i="183" s="1"/>
  <c r="I134" s="1"/>
  <c r="F26" i="281"/>
  <c r="F27"/>
  <c r="F28" s="1"/>
  <c r="H132" i="183" s="1"/>
  <c r="I132" s="1"/>
  <c r="F26" i="280"/>
  <c r="F27"/>
  <c r="F28" s="1"/>
  <c r="H133" i="183" s="1"/>
  <c r="I133" s="1"/>
  <c r="F26" i="279"/>
  <c r="F27"/>
  <c r="F28" s="1"/>
  <c r="H130" i="183" s="1"/>
  <c r="I130" s="1"/>
  <c r="F26" i="278"/>
  <c r="F27"/>
  <c r="F28" s="1"/>
  <c r="H128" i="183" s="1"/>
  <c r="I128" s="1"/>
  <c r="F26" i="277"/>
  <c r="F27" s="1"/>
  <c r="F28" s="1"/>
  <c r="H127" i="183" s="1"/>
  <c r="I127" s="1"/>
  <c r="F28" i="276"/>
  <c r="H126" i="183" s="1"/>
  <c r="I126" s="1"/>
  <c r="F28" i="275"/>
  <c r="H124" i="183" s="1"/>
  <c r="I124" s="1"/>
  <c r="F26" i="274"/>
  <c r="F27" s="1"/>
  <c r="F28" s="1"/>
  <c r="H125" i="183" s="1"/>
  <c r="I125" s="1"/>
  <c r="F26" i="273"/>
  <c r="F27" s="1"/>
  <c r="F28" s="1"/>
  <c r="H123" i="183" s="1"/>
  <c r="I123" s="1"/>
  <c r="F26" i="272"/>
  <c r="F27" s="1"/>
  <c r="F28" s="1"/>
  <c r="H122" i="183" s="1"/>
  <c r="I122" s="1"/>
  <c r="F28" i="271"/>
  <c r="H121" i="183" s="1"/>
  <c r="I121" s="1"/>
  <c r="F26" i="270"/>
  <c r="F27"/>
  <c r="F28" s="1"/>
  <c r="H119" i="183" s="1"/>
  <c r="I119" s="1"/>
  <c r="F26" i="269"/>
  <c r="F27" s="1"/>
  <c r="F28" s="1"/>
  <c r="H118" i="183" s="1"/>
  <c r="I118" s="1"/>
  <c r="F28" i="268"/>
  <c r="H117" i="183" s="1"/>
  <c r="I117" s="1"/>
  <c r="F26" i="267"/>
  <c r="F27" s="1"/>
  <c r="F28" s="1"/>
  <c r="H116" i="183" s="1"/>
  <c r="I116" s="1"/>
  <c r="F28" i="266"/>
  <c r="H115" i="183" s="1"/>
  <c r="I115" s="1"/>
  <c r="F26" i="265"/>
  <c r="F27" s="1"/>
  <c r="F28" s="1"/>
  <c r="H114" i="183" s="1"/>
  <c r="I114" s="1"/>
  <c r="F26" i="264"/>
  <c r="F27" s="1"/>
  <c r="F28" s="1"/>
  <c r="H113" i="183" s="1"/>
  <c r="I113" s="1"/>
  <c r="F26" i="263"/>
  <c r="F27" s="1"/>
  <c r="F28" s="1"/>
  <c r="H112" i="183" s="1"/>
  <c r="I112" s="1"/>
  <c r="F26" i="262"/>
  <c r="F27"/>
  <c r="F28" s="1"/>
  <c r="H111" i="183" s="1"/>
  <c r="I111" s="1"/>
  <c r="F26" i="261"/>
  <c r="F27"/>
  <c r="F28" s="1"/>
  <c r="H109" i="183" s="1"/>
  <c r="I109" s="1"/>
  <c r="F26" i="260"/>
  <c r="F27"/>
  <c r="F28" s="1"/>
  <c r="H107" i="183" s="1"/>
  <c r="I107" s="1"/>
  <c r="F26" i="259"/>
  <c r="F27"/>
  <c r="F28" s="1"/>
  <c r="H105" i="183" s="1"/>
  <c r="I105" s="1"/>
  <c r="F26" i="258"/>
  <c r="F26" i="257"/>
  <c r="F27" s="1"/>
  <c r="F28" s="1"/>
  <c r="H103" i="183" s="1"/>
  <c r="I103" s="1"/>
  <c r="F27" i="256"/>
  <c r="F28" s="1"/>
  <c r="H102" i="183" s="1"/>
  <c r="I102" s="1"/>
  <c r="F26" i="255"/>
  <c r="F27" s="1"/>
  <c r="F28" s="1"/>
  <c r="H101" i="183" s="1"/>
  <c r="I101" s="1"/>
  <c r="F26" i="254"/>
  <c r="F27" s="1"/>
  <c r="F28" s="1"/>
  <c r="H100" i="183" s="1"/>
  <c r="I100" s="1"/>
  <c r="F28" i="253"/>
  <c r="H95" i="183" s="1"/>
  <c r="I95" s="1"/>
  <c r="F26" i="252"/>
  <c r="F27" s="1"/>
  <c r="F28" s="1"/>
  <c r="H94" i="183" s="1"/>
  <c r="I94" s="1"/>
  <c r="F26" i="251"/>
  <c r="F27" s="1"/>
  <c r="F28" s="1"/>
  <c r="H93" i="183" s="1"/>
  <c r="I93" s="1"/>
  <c r="F26" i="250"/>
  <c r="F27" s="1"/>
  <c r="F28" s="1"/>
  <c r="H91" i="183" s="1"/>
  <c r="I91" s="1"/>
  <c r="F26" i="249"/>
  <c r="F27" s="1"/>
  <c r="F28" s="1"/>
  <c r="H90" i="183" s="1"/>
  <c r="I90" s="1"/>
  <c r="F28" i="248"/>
  <c r="H89" i="183" s="1"/>
  <c r="I89" s="1"/>
  <c r="F28" i="247"/>
  <c r="H87" i="183" s="1"/>
  <c r="I87" s="1"/>
  <c r="F26" i="246"/>
  <c r="F27" s="1"/>
  <c r="F28" s="1"/>
  <c r="H86" i="183" s="1"/>
  <c r="I86" s="1"/>
  <c r="F26" i="245"/>
  <c r="F27" s="1"/>
  <c r="F28" s="1"/>
  <c r="H85" i="183" s="1"/>
  <c r="I85" s="1"/>
  <c r="F28" i="244"/>
  <c r="H84" i="183" s="1"/>
  <c r="I84" s="1"/>
  <c r="F26" i="243"/>
  <c r="F27"/>
  <c r="F28" s="1"/>
  <c r="H83" i="183" s="1"/>
  <c r="I83" s="1"/>
  <c r="F28" i="242"/>
  <c r="H81" i="183" s="1"/>
  <c r="I81" s="1"/>
  <c r="F28" i="241"/>
  <c r="H79" i="183" s="1"/>
  <c r="I79" s="1"/>
  <c r="F26" i="240"/>
  <c r="F27" s="1"/>
  <c r="F28" s="1"/>
  <c r="H78" i="183" s="1"/>
  <c r="I78" s="1"/>
  <c r="F26" i="239"/>
  <c r="F27" s="1"/>
  <c r="F28" s="1"/>
  <c r="H77" i="183" s="1"/>
  <c r="I77" s="1"/>
  <c r="F26" i="238"/>
  <c r="F27"/>
  <c r="F28" s="1"/>
  <c r="H76" i="183" s="1"/>
  <c r="I76" s="1"/>
  <c r="F26" i="237"/>
  <c r="F27"/>
  <c r="F26" i="236"/>
  <c r="F27" s="1"/>
  <c r="F28" s="1"/>
  <c r="H74" i="183" s="1"/>
  <c r="I74" s="1"/>
  <c r="F28" i="235"/>
  <c r="H72" i="183" s="1"/>
  <c r="I72" s="1"/>
  <c r="F28" i="234"/>
  <c r="H73" i="183" s="1"/>
  <c r="I73" s="1"/>
  <c r="F26" i="233"/>
  <c r="F27" s="1"/>
  <c r="F28" s="1"/>
  <c r="H71" i="183" s="1"/>
  <c r="I71" s="1"/>
  <c r="F26" i="232"/>
  <c r="F27"/>
  <c r="F28" s="1"/>
  <c r="H70" i="183" s="1"/>
  <c r="I70" s="1"/>
  <c r="F27" i="231"/>
  <c r="F28" s="1"/>
  <c r="H69" i="183" s="1"/>
  <c r="I69" s="1"/>
  <c r="F28" i="230"/>
  <c r="H68" i="183" s="1"/>
  <c r="I68" s="1"/>
  <c r="F26" i="229"/>
  <c r="F27"/>
  <c r="F26" i="228"/>
  <c r="F27" s="1"/>
  <c r="F28" s="1"/>
  <c r="H66" i="183" s="1"/>
  <c r="I66" s="1"/>
  <c r="F26" i="227"/>
  <c r="F27" s="1"/>
  <c r="F28" s="1"/>
  <c r="H65" i="183" s="1"/>
  <c r="I65" s="1"/>
  <c r="F26" i="226"/>
  <c r="F27" s="1"/>
  <c r="F28" s="1"/>
  <c r="H64" i="183" s="1"/>
  <c r="I64" s="1"/>
  <c r="F28" i="225"/>
  <c r="H63" i="183" s="1"/>
  <c r="I63" s="1"/>
  <c r="F26" i="224"/>
  <c r="F26" i="223"/>
  <c r="F27"/>
  <c r="F28" s="1"/>
  <c r="H61" i="183" s="1"/>
  <c r="I61" s="1"/>
  <c r="F26" i="222"/>
  <c r="F27"/>
  <c r="F28" s="1"/>
  <c r="H60" i="183" s="1"/>
  <c r="I60" s="1"/>
  <c r="F26" i="221"/>
  <c r="F26" i="220"/>
  <c r="F27" s="1"/>
  <c r="F28" s="1"/>
  <c r="H58" i="183" s="1"/>
  <c r="I58" s="1"/>
  <c r="F26" i="219"/>
  <c r="F27" s="1"/>
  <c r="F28" s="1"/>
  <c r="H57" i="183" s="1"/>
  <c r="I57" s="1"/>
  <c r="F28" i="218"/>
  <c r="H56" i="183" s="1"/>
  <c r="I56" s="1"/>
  <c r="F26" i="217"/>
  <c r="F27" s="1"/>
  <c r="F28" s="1"/>
  <c r="H55" i="183" s="1"/>
  <c r="I55" s="1"/>
  <c r="F26" i="216"/>
  <c r="F27" s="1"/>
  <c r="F28" s="1"/>
  <c r="H54" i="183" s="1"/>
  <c r="I54" s="1"/>
  <c r="F28" i="215"/>
  <c r="H53" i="183" s="1"/>
  <c r="I53" s="1"/>
  <c r="F26" i="214"/>
  <c r="F27" s="1"/>
  <c r="F28" s="1"/>
  <c r="H52" i="183" s="1"/>
  <c r="I52" s="1"/>
  <c r="F26" i="213"/>
  <c r="F27" s="1"/>
  <c r="F28" s="1"/>
  <c r="H51" i="183" s="1"/>
  <c r="I51" s="1"/>
  <c r="F26" i="212"/>
  <c r="F26" i="211"/>
  <c r="F27"/>
  <c r="F28" s="1"/>
  <c r="H49" i="183" s="1"/>
  <c r="I49" s="1"/>
  <c r="F26" i="210"/>
  <c r="F27"/>
  <c r="F28" s="1"/>
  <c r="H48" i="183" s="1"/>
  <c r="I48" s="1"/>
  <c r="F26" i="209"/>
  <c r="F27"/>
  <c r="F28" s="1"/>
  <c r="H46" i="183" s="1"/>
  <c r="I46" s="1"/>
  <c r="F26" i="208"/>
  <c r="F27"/>
  <c r="F28" s="1"/>
  <c r="H45" i="183" s="1"/>
  <c r="I45" s="1"/>
  <c r="F26" i="207"/>
  <c r="F27" s="1"/>
  <c r="F28" s="1"/>
  <c r="H44" i="183" s="1"/>
  <c r="I44" s="1"/>
  <c r="F26" i="206"/>
  <c r="F27" s="1"/>
  <c r="F28" s="1"/>
  <c r="H43" i="183" s="1"/>
  <c r="I43" s="1"/>
  <c r="F26" i="205"/>
  <c r="F27" s="1"/>
  <c r="F28" s="1"/>
  <c r="H42" i="183" s="1"/>
  <c r="I42" s="1"/>
  <c r="F26" i="204"/>
  <c r="F27" s="1"/>
  <c r="F28" s="1"/>
  <c r="H41" i="183" s="1"/>
  <c r="I41" s="1"/>
  <c r="F26" i="203"/>
  <c r="F27" s="1"/>
  <c r="F28" s="1"/>
  <c r="H39" i="183" s="1"/>
  <c r="I39" s="1"/>
  <c r="F26" i="202"/>
  <c r="F27"/>
  <c r="F28" s="1"/>
  <c r="H40" i="183" s="1"/>
  <c r="I40" s="1"/>
  <c r="F26" i="201"/>
  <c r="F27" s="1"/>
  <c r="F28" s="1"/>
  <c r="H38" i="183" s="1"/>
  <c r="I38" s="1"/>
  <c r="F26" i="200"/>
  <c r="F27" s="1"/>
  <c r="F28" s="1"/>
  <c r="H37" i="183" s="1"/>
  <c r="I37" s="1"/>
  <c r="F28" i="199"/>
  <c r="H36" i="183" s="1"/>
  <c r="I36" s="1"/>
  <c r="F26" i="198"/>
  <c r="F26" i="197"/>
  <c r="F27" s="1"/>
  <c r="F28" s="1"/>
  <c r="H34" i="183" s="1"/>
  <c r="I34" s="1"/>
  <c r="F26" i="196"/>
  <c r="F27" s="1"/>
  <c r="F28" s="1"/>
  <c r="H33" i="183" s="1"/>
  <c r="F26" i="195"/>
  <c r="F27" s="1"/>
  <c r="F28" s="1"/>
  <c r="H32" i="183" s="1"/>
  <c r="F26" i="194"/>
  <c r="F27"/>
  <c r="F28" s="1"/>
  <c r="H31" i="183" s="1"/>
  <c r="F26" i="193"/>
  <c r="F27"/>
  <c r="F28" s="1"/>
  <c r="H30" i="183" s="1"/>
  <c r="F26" i="192"/>
  <c r="F27" s="1"/>
  <c r="F28" s="1"/>
  <c r="H29" i="183" s="1"/>
  <c r="F26" i="191"/>
  <c r="F27" s="1"/>
  <c r="F26" i="190"/>
  <c r="F26" i="189"/>
  <c r="F27" s="1"/>
  <c r="F26" i="188"/>
  <c r="F27" s="1"/>
  <c r="F28" s="1"/>
  <c r="H25" i="183" s="1"/>
  <c r="F26" i="187"/>
  <c r="F27" s="1"/>
  <c r="F28" s="1"/>
  <c r="H24" i="183" s="1"/>
  <c r="F26" i="186"/>
  <c r="F27" s="1"/>
  <c r="F28" s="1"/>
  <c r="H23" i="183" s="1"/>
  <c r="F26" i="185"/>
  <c r="F26" i="184"/>
  <c r="F27" s="1"/>
  <c r="F28" s="1"/>
  <c r="H21" i="183" s="1"/>
  <c r="F21" i="151"/>
  <c r="F25" i="159"/>
  <c r="F23"/>
  <c r="F25" i="155"/>
  <c r="F23"/>
  <c r="F25" i="153"/>
  <c r="F23"/>
  <c r="F25" i="151"/>
  <c r="F23"/>
  <c r="F28" i="229" l="1"/>
  <c r="H67" i="183" s="1"/>
  <c r="I67" s="1"/>
  <c r="F28" i="237"/>
  <c r="H75" i="183" s="1"/>
  <c r="I75" s="1"/>
  <c r="F27" i="258"/>
  <c r="F28" s="1"/>
  <c r="H104" i="183" s="1"/>
  <c r="I104" s="1"/>
  <c r="F27" i="224"/>
  <c r="F28" s="1"/>
  <c r="H62" i="183" s="1"/>
  <c r="I62" s="1"/>
  <c r="F27" i="221"/>
  <c r="F28" s="1"/>
  <c r="H59" i="183" s="1"/>
  <c r="I59" s="1"/>
  <c r="F27" i="212"/>
  <c r="F28" s="1"/>
  <c r="H50" i="183" s="1"/>
  <c r="I50" s="1"/>
  <c r="F27" i="198"/>
  <c r="F28" s="1"/>
  <c r="H35" i="183" s="1"/>
  <c r="I35" s="1"/>
  <c r="F27" i="190"/>
  <c r="F28" s="1"/>
  <c r="H27" i="183" s="1"/>
  <c r="F28" i="191"/>
  <c r="H28" i="183" s="1"/>
  <c r="F28" i="189"/>
  <c r="H26" i="183" s="1"/>
  <c r="F27" i="185"/>
  <c r="F28" s="1"/>
  <c r="H22" i="183" s="1"/>
  <c r="F26" i="151"/>
  <c r="F27" s="1"/>
  <c r="F26" i="155"/>
  <c r="F27" s="1"/>
  <c r="F28" s="1"/>
  <c r="H137" i="183" s="1"/>
  <c r="I137" s="1"/>
  <c r="F26" i="153"/>
  <c r="F27" s="1"/>
  <c r="F28" s="1"/>
  <c r="H131" i="183" s="1"/>
  <c r="I131" s="1"/>
  <c r="F28" i="151"/>
  <c r="H120" i="183" s="1"/>
  <c r="I120" s="1"/>
  <c r="F24" i="149"/>
  <c r="F22"/>
  <c r="E19"/>
  <c r="D19"/>
  <c r="C19"/>
  <c r="E17"/>
  <c r="D17"/>
  <c r="C17"/>
  <c r="E13"/>
  <c r="D13"/>
  <c r="C13"/>
  <c r="E11"/>
  <c r="D11"/>
  <c r="C11"/>
  <c r="E10"/>
  <c r="E20" s="1"/>
  <c r="D10"/>
  <c r="D18" s="1"/>
  <c r="C10"/>
  <c r="C20" s="1"/>
  <c r="F9"/>
  <c r="F24" i="147"/>
  <c r="F22"/>
  <c r="E19"/>
  <c r="D19"/>
  <c r="C19"/>
  <c r="E17"/>
  <c r="D17"/>
  <c r="C17"/>
  <c r="E13"/>
  <c r="D13"/>
  <c r="C13"/>
  <c r="E11"/>
  <c r="D11"/>
  <c r="C11"/>
  <c r="E10"/>
  <c r="E20" s="1"/>
  <c r="D10"/>
  <c r="D18" s="1"/>
  <c r="C10"/>
  <c r="C20" s="1"/>
  <c r="F9"/>
  <c r="F24" i="137"/>
  <c r="F22"/>
  <c r="E19"/>
  <c r="D19"/>
  <c r="C19"/>
  <c r="E17"/>
  <c r="D17"/>
  <c r="C17"/>
  <c r="C18" s="1"/>
  <c r="E13"/>
  <c r="D13"/>
  <c r="C13"/>
  <c r="C14" s="1"/>
  <c r="E11"/>
  <c r="D11"/>
  <c r="C11"/>
  <c r="E10"/>
  <c r="E20" s="1"/>
  <c r="D10"/>
  <c r="C10"/>
  <c r="C20" s="1"/>
  <c r="F9"/>
  <c r="F24" i="136"/>
  <c r="F22"/>
  <c r="E19"/>
  <c r="D19"/>
  <c r="C19"/>
  <c r="E17"/>
  <c r="D17"/>
  <c r="C17"/>
  <c r="E13"/>
  <c r="D13"/>
  <c r="C13"/>
  <c r="E11"/>
  <c r="D11"/>
  <c r="C11"/>
  <c r="E10"/>
  <c r="E20" s="1"/>
  <c r="D10"/>
  <c r="C10"/>
  <c r="C20" s="1"/>
  <c r="F9"/>
  <c r="F24" i="135"/>
  <c r="F22"/>
  <c r="E19"/>
  <c r="D19"/>
  <c r="C19"/>
  <c r="E17"/>
  <c r="D17"/>
  <c r="C17"/>
  <c r="E13"/>
  <c r="D13"/>
  <c r="C13"/>
  <c r="E11"/>
  <c r="D11"/>
  <c r="C11"/>
  <c r="E10"/>
  <c r="E20" s="1"/>
  <c r="D10"/>
  <c r="C10"/>
  <c r="C20" s="1"/>
  <c r="F9"/>
  <c r="D18" l="1"/>
  <c r="D18" i="136"/>
  <c r="D18" i="137"/>
  <c r="C12" i="149"/>
  <c r="E12"/>
  <c r="D14"/>
  <c r="C18"/>
  <c r="E18"/>
  <c r="D20"/>
  <c r="F20" s="1"/>
  <c r="D12"/>
  <c r="C14"/>
  <c r="E14"/>
  <c r="C12" i="147"/>
  <c r="E12"/>
  <c r="D14"/>
  <c r="C18"/>
  <c r="E18"/>
  <c r="D20"/>
  <c r="F20" s="1"/>
  <c r="D12"/>
  <c r="C14"/>
  <c r="E14"/>
  <c r="E14" i="137"/>
  <c r="E18"/>
  <c r="F18" s="1"/>
  <c r="D12"/>
  <c r="D20"/>
  <c r="F20" s="1"/>
  <c r="C12"/>
  <c r="E12"/>
  <c r="D14"/>
  <c r="F14" s="1"/>
  <c r="F16" s="1"/>
  <c r="D12" i="136"/>
  <c r="C14"/>
  <c r="E14"/>
  <c r="C18"/>
  <c r="E18"/>
  <c r="D20"/>
  <c r="F20" s="1"/>
  <c r="C12"/>
  <c r="E12"/>
  <c r="D14"/>
  <c r="D12" i="135"/>
  <c r="C14"/>
  <c r="E14"/>
  <c r="C18"/>
  <c r="E18"/>
  <c r="D20"/>
  <c r="F20" s="1"/>
  <c r="C12"/>
  <c r="E12"/>
  <c r="D14"/>
  <c r="F12" l="1"/>
  <c r="F25" s="1"/>
  <c r="F18" i="147"/>
  <c r="F14" i="149"/>
  <c r="F16" s="1"/>
  <c r="F18"/>
  <c r="F12"/>
  <c r="F14" i="147"/>
  <c r="F16" s="1"/>
  <c r="F12"/>
  <c r="F21" i="137"/>
  <c r="F12"/>
  <c r="F12" i="136"/>
  <c r="F25" s="1"/>
  <c r="F18"/>
  <c r="F14"/>
  <c r="F16" s="1"/>
  <c r="F18" i="135"/>
  <c r="F14"/>
  <c r="F16" s="1"/>
  <c r="F23"/>
  <c r="F21" i="147" l="1"/>
  <c r="F21" i="136"/>
  <c r="F21" i="135"/>
  <c r="F26" s="1"/>
  <c r="F27" s="1"/>
  <c r="F28" s="1"/>
  <c r="H19" i="183" s="1"/>
  <c r="I19" s="1"/>
  <c r="F23" i="136"/>
  <c r="F25" i="149"/>
  <c r="F23"/>
  <c r="F21"/>
  <c r="F25" i="147"/>
  <c r="F23"/>
  <c r="I32" i="183"/>
  <c r="I31"/>
  <c r="F25" i="137"/>
  <c r="F23"/>
  <c r="F26" i="136"/>
  <c r="F27" s="1"/>
  <c r="F28" s="1"/>
  <c r="H20" i="183" s="1"/>
  <c r="I20" s="1"/>
  <c r="F26" i="149" l="1"/>
  <c r="F27" s="1"/>
  <c r="F28" s="1"/>
  <c r="H99" i="183" s="1"/>
  <c r="I99" s="1"/>
  <c r="F26" i="147"/>
  <c r="F27" s="1"/>
  <c r="I33" i="183"/>
  <c r="I28"/>
  <c r="F26" i="137"/>
  <c r="F27" s="1"/>
  <c r="F28" i="147" l="1"/>
  <c r="H92" i="183" s="1"/>
  <c r="I92" s="1"/>
  <c r="F28" i="137"/>
  <c r="I24" i="183" l="1"/>
  <c r="H47"/>
  <c r="I47" s="1"/>
  <c r="I30"/>
  <c r="I21"/>
  <c r="F24" i="66" l="1"/>
  <c r="F22"/>
  <c r="E19"/>
  <c r="D19"/>
  <c r="C19"/>
  <c r="E17"/>
  <c r="D17"/>
  <c r="C17"/>
  <c r="E13"/>
  <c r="D13"/>
  <c r="C13"/>
  <c r="E11"/>
  <c r="D11"/>
  <c r="C11"/>
  <c r="E10"/>
  <c r="D10"/>
  <c r="C10"/>
  <c r="F9"/>
  <c r="F24" i="64"/>
  <c r="F22"/>
  <c r="E19"/>
  <c r="D19"/>
  <c r="C19"/>
  <c r="E17"/>
  <c r="D17"/>
  <c r="C17"/>
  <c r="E13"/>
  <c r="D13"/>
  <c r="C13"/>
  <c r="E11"/>
  <c r="D11"/>
  <c r="C11"/>
  <c r="E10"/>
  <c r="E20" s="1"/>
  <c r="D10"/>
  <c r="C10"/>
  <c r="C20" s="1"/>
  <c r="F9"/>
  <c r="F24" i="63"/>
  <c r="F22"/>
  <c r="E19"/>
  <c r="D19"/>
  <c r="C19"/>
  <c r="E17"/>
  <c r="D17"/>
  <c r="C17"/>
  <c r="E13"/>
  <c r="D13"/>
  <c r="C13"/>
  <c r="E11"/>
  <c r="D11"/>
  <c r="C11"/>
  <c r="E10"/>
  <c r="D10"/>
  <c r="C10"/>
  <c r="F9"/>
  <c r="F24" i="56"/>
  <c r="F22"/>
  <c r="E19"/>
  <c r="D19"/>
  <c r="C19"/>
  <c r="E17"/>
  <c r="D17"/>
  <c r="C17"/>
  <c r="E13"/>
  <c r="D13"/>
  <c r="C13"/>
  <c r="E11"/>
  <c r="D11"/>
  <c r="C11"/>
  <c r="E10"/>
  <c r="E20" s="1"/>
  <c r="D10"/>
  <c r="C10"/>
  <c r="C20" s="1"/>
  <c r="F9"/>
  <c r="F24" i="48"/>
  <c r="F22"/>
  <c r="E19"/>
  <c r="D19"/>
  <c r="C19"/>
  <c r="E17"/>
  <c r="D17"/>
  <c r="C17"/>
  <c r="E13"/>
  <c r="D13"/>
  <c r="C13"/>
  <c r="E11"/>
  <c r="D11"/>
  <c r="C11"/>
  <c r="E10"/>
  <c r="E20" s="1"/>
  <c r="D10"/>
  <c r="C10"/>
  <c r="C20" s="1"/>
  <c r="F9"/>
  <c r="F24" i="47"/>
  <c r="F22"/>
  <c r="E19"/>
  <c r="D19"/>
  <c r="C19"/>
  <c r="E17"/>
  <c r="D17"/>
  <c r="C17"/>
  <c r="E13"/>
  <c r="D13"/>
  <c r="C13"/>
  <c r="E11"/>
  <c r="D11"/>
  <c r="C11"/>
  <c r="E10"/>
  <c r="D10"/>
  <c r="C10"/>
  <c r="F9"/>
  <c r="F24" i="46"/>
  <c r="F22"/>
  <c r="E19"/>
  <c r="D19"/>
  <c r="C19"/>
  <c r="E17"/>
  <c r="D17"/>
  <c r="C17"/>
  <c r="E13"/>
  <c r="D13"/>
  <c r="C13"/>
  <c r="E11"/>
  <c r="D11"/>
  <c r="C11"/>
  <c r="E10"/>
  <c r="E20" s="1"/>
  <c r="D10"/>
  <c r="C10"/>
  <c r="C20" s="1"/>
  <c r="F9"/>
  <c r="F24" i="37"/>
  <c r="F22"/>
  <c r="E19"/>
  <c r="D19"/>
  <c r="C19"/>
  <c r="E17"/>
  <c r="D17"/>
  <c r="C17"/>
  <c r="E13"/>
  <c r="D13"/>
  <c r="C13"/>
  <c r="E11"/>
  <c r="D11"/>
  <c r="C11"/>
  <c r="E10"/>
  <c r="E20" s="1"/>
  <c r="D10"/>
  <c r="C10"/>
  <c r="C20" s="1"/>
  <c r="F9"/>
  <c r="F24" i="34"/>
  <c r="F22"/>
  <c r="E19"/>
  <c r="D19"/>
  <c r="C19"/>
  <c r="E17"/>
  <c r="D17"/>
  <c r="C17"/>
  <c r="E13"/>
  <c r="D13"/>
  <c r="C13"/>
  <c r="E11"/>
  <c r="D11"/>
  <c r="C11"/>
  <c r="E10"/>
  <c r="D10"/>
  <c r="C10"/>
  <c r="F9"/>
  <c r="F24" i="33"/>
  <c r="F22"/>
  <c r="E19"/>
  <c r="D19"/>
  <c r="C19"/>
  <c r="E17"/>
  <c r="D17"/>
  <c r="C17"/>
  <c r="E13"/>
  <c r="D13"/>
  <c r="C13"/>
  <c r="E11"/>
  <c r="D11"/>
  <c r="C11"/>
  <c r="E10"/>
  <c r="E20" s="1"/>
  <c r="D10"/>
  <c r="C10"/>
  <c r="C20" s="1"/>
  <c r="F9"/>
  <c r="D18" i="56" l="1"/>
  <c r="D18" i="63"/>
  <c r="D18" i="64"/>
  <c r="D18" i="66"/>
  <c r="D18" i="33"/>
  <c r="D18" i="34"/>
  <c r="D18" i="37"/>
  <c r="D18" i="46"/>
  <c r="D18" i="47"/>
  <c r="D18" i="48"/>
  <c r="C20" i="66"/>
  <c r="E20"/>
  <c r="C20" i="63"/>
  <c r="E20"/>
  <c r="C12" i="66"/>
  <c r="E12"/>
  <c r="D14"/>
  <c r="C18"/>
  <c r="E18"/>
  <c r="D20"/>
  <c r="F20" s="1"/>
  <c r="D12"/>
  <c r="C14"/>
  <c r="E14"/>
  <c r="C12" i="64"/>
  <c r="E12"/>
  <c r="D14"/>
  <c r="C18"/>
  <c r="E18"/>
  <c r="D20"/>
  <c r="F20" s="1"/>
  <c r="D12"/>
  <c r="C14"/>
  <c r="E14"/>
  <c r="C12" i="63"/>
  <c r="E12"/>
  <c r="D14"/>
  <c r="C18"/>
  <c r="E18"/>
  <c r="D20"/>
  <c r="D12"/>
  <c r="C14"/>
  <c r="E14"/>
  <c r="C12" i="56"/>
  <c r="E12"/>
  <c r="D14"/>
  <c r="C18"/>
  <c r="E18"/>
  <c r="D20"/>
  <c r="F20" s="1"/>
  <c r="D12"/>
  <c r="C14"/>
  <c r="E14"/>
  <c r="C20" i="34"/>
  <c r="E20"/>
  <c r="C20" i="47"/>
  <c r="E20"/>
  <c r="C12" i="48"/>
  <c r="E12"/>
  <c r="D14"/>
  <c r="C18"/>
  <c r="E18"/>
  <c r="D20"/>
  <c r="F20" s="1"/>
  <c r="D12"/>
  <c r="C14"/>
  <c r="E14"/>
  <c r="C12" i="47"/>
  <c r="E12"/>
  <c r="D14"/>
  <c r="C18"/>
  <c r="E18"/>
  <c r="D20"/>
  <c r="D12"/>
  <c r="C14"/>
  <c r="E14"/>
  <c r="C12" i="46"/>
  <c r="E12"/>
  <c r="D14"/>
  <c r="C18"/>
  <c r="E18"/>
  <c r="D20"/>
  <c r="F20" s="1"/>
  <c r="D12"/>
  <c r="C14"/>
  <c r="E14"/>
  <c r="C12" i="37"/>
  <c r="E12"/>
  <c r="D14"/>
  <c r="C18"/>
  <c r="E18"/>
  <c r="D20"/>
  <c r="F20" s="1"/>
  <c r="D12"/>
  <c r="C14"/>
  <c r="E14"/>
  <c r="C12" i="34"/>
  <c r="E12"/>
  <c r="D14"/>
  <c r="C18"/>
  <c r="E18"/>
  <c r="D20"/>
  <c r="F20" s="1"/>
  <c r="D12"/>
  <c r="C14"/>
  <c r="E14"/>
  <c r="C12" i="33"/>
  <c r="E12"/>
  <c r="D14"/>
  <c r="C18"/>
  <c r="E18"/>
  <c r="D20"/>
  <c r="F20" s="1"/>
  <c r="D12"/>
  <c r="C14"/>
  <c r="E14"/>
  <c r="F20" i="63" l="1"/>
  <c r="F14" i="34"/>
  <c r="F16" s="1"/>
  <c r="F18"/>
  <c r="F14" i="47"/>
  <c r="F16" s="1"/>
  <c r="F20"/>
  <c r="F18"/>
  <c r="F14" i="64"/>
  <c r="F16" s="1"/>
  <c r="F18"/>
  <c r="F14" i="66"/>
  <c r="F16" s="1"/>
  <c r="F18"/>
  <c r="F12"/>
  <c r="F21" i="64"/>
  <c r="F12"/>
  <c r="F14" i="63"/>
  <c r="F16" s="1"/>
  <c r="F18"/>
  <c r="F12"/>
  <c r="F14" i="56"/>
  <c r="F16" s="1"/>
  <c r="F18"/>
  <c r="F12"/>
  <c r="F14" i="33"/>
  <c r="F16" s="1"/>
  <c r="F18"/>
  <c r="F14" i="37"/>
  <c r="F16" s="1"/>
  <c r="F14" i="48"/>
  <c r="F16" s="1"/>
  <c r="F18"/>
  <c r="F12"/>
  <c r="F12" i="47"/>
  <c r="F14" i="46"/>
  <c r="F16" s="1"/>
  <c r="F18"/>
  <c r="F12"/>
  <c r="F18" i="37"/>
  <c r="F12"/>
  <c r="F21" i="34"/>
  <c r="F12"/>
  <c r="F21" i="33"/>
  <c r="F12"/>
  <c r="F21" i="47" l="1"/>
  <c r="F21" i="48"/>
  <c r="F25" i="66"/>
  <c r="F23"/>
  <c r="F21"/>
  <c r="F25" i="64"/>
  <c r="F23"/>
  <c r="F25" i="63"/>
  <c r="F23"/>
  <c r="F21"/>
  <c r="F25" i="56"/>
  <c r="F23"/>
  <c r="F21"/>
  <c r="F21" i="37"/>
  <c r="F21" i="46"/>
  <c r="F25" i="48"/>
  <c r="F23"/>
  <c r="F25" i="47"/>
  <c r="F23"/>
  <c r="F25" i="46"/>
  <c r="F23"/>
  <c r="F25" i="37"/>
  <c r="F23"/>
  <c r="F25" i="34"/>
  <c r="F23"/>
  <c r="F25" i="33"/>
  <c r="F23"/>
  <c r="F26" i="46" l="1"/>
  <c r="F27" s="1"/>
  <c r="F26" i="66"/>
  <c r="F27" s="1"/>
  <c r="F28" s="1"/>
  <c r="H152" i="183" s="1"/>
  <c r="I152" s="1"/>
  <c r="F26" i="64"/>
  <c r="F27" s="1"/>
  <c r="F26" i="63"/>
  <c r="F27" s="1"/>
  <c r="F28" s="1"/>
  <c r="H146" i="183" s="1"/>
  <c r="I146" s="1"/>
  <c r="F26" i="56"/>
  <c r="F27" s="1"/>
  <c r="F28" s="1"/>
  <c r="H129" i="183" s="1"/>
  <c r="I129" s="1"/>
  <c r="F26" i="48"/>
  <c r="F27" s="1"/>
  <c r="F28" s="1"/>
  <c r="H110" i="183" s="1"/>
  <c r="I110" s="1"/>
  <c r="F26" i="47"/>
  <c r="F27" s="1"/>
  <c r="F28" s="1"/>
  <c r="H108" i="183" s="1"/>
  <c r="I108" s="1"/>
  <c r="F28" i="46"/>
  <c r="H106" i="183" s="1"/>
  <c r="I106" s="1"/>
  <c r="F26" i="37"/>
  <c r="F27" s="1"/>
  <c r="F28" s="1"/>
  <c r="H88" i="183" s="1"/>
  <c r="I88" s="1"/>
  <c r="F26" i="34"/>
  <c r="F27" s="1"/>
  <c r="F28" s="1"/>
  <c r="H82" i="183" s="1"/>
  <c r="I82" s="1"/>
  <c r="F26" i="33"/>
  <c r="F27" s="1"/>
  <c r="F28" s="1"/>
  <c r="H80" i="183" s="1"/>
  <c r="I80" s="1"/>
  <c r="I29"/>
  <c r="F24" i="14"/>
  <c r="F22"/>
  <c r="E19"/>
  <c r="D19"/>
  <c r="C19"/>
  <c r="E17"/>
  <c r="D17"/>
  <c r="C17"/>
  <c r="E13"/>
  <c r="D13"/>
  <c r="C13"/>
  <c r="E11"/>
  <c r="D11"/>
  <c r="C11"/>
  <c r="E10"/>
  <c r="D10"/>
  <c r="D12" s="1"/>
  <c r="C10"/>
  <c r="C20" s="1"/>
  <c r="F9"/>
  <c r="F24" i="13"/>
  <c r="F22"/>
  <c r="E19"/>
  <c r="D19"/>
  <c r="C19"/>
  <c r="E17"/>
  <c r="D17"/>
  <c r="C17"/>
  <c r="E13"/>
  <c r="D13"/>
  <c r="C13"/>
  <c r="E11"/>
  <c r="D11"/>
  <c r="C11"/>
  <c r="E10"/>
  <c r="E18" s="1"/>
  <c r="D10"/>
  <c r="D12" s="1"/>
  <c r="C10"/>
  <c r="C20" s="1"/>
  <c r="F9"/>
  <c r="F24" i="12"/>
  <c r="F22"/>
  <c r="E19"/>
  <c r="D19"/>
  <c r="C19"/>
  <c r="E17"/>
  <c r="D17"/>
  <c r="C17"/>
  <c r="E13"/>
  <c r="D13"/>
  <c r="C13"/>
  <c r="E11"/>
  <c r="D11"/>
  <c r="C11"/>
  <c r="E10"/>
  <c r="D10"/>
  <c r="C10"/>
  <c r="F9"/>
  <c r="F24" i="11"/>
  <c r="F22"/>
  <c r="E19"/>
  <c r="D19"/>
  <c r="C19"/>
  <c r="E17"/>
  <c r="D17"/>
  <c r="C17"/>
  <c r="E13"/>
  <c r="D13"/>
  <c r="C13"/>
  <c r="E11"/>
  <c r="D11"/>
  <c r="C11"/>
  <c r="E10"/>
  <c r="D10"/>
  <c r="C10"/>
  <c r="C18" s="1"/>
  <c r="F9"/>
  <c r="F24" i="10"/>
  <c r="F22"/>
  <c r="E19"/>
  <c r="D19"/>
  <c r="C19"/>
  <c r="E17"/>
  <c r="D17"/>
  <c r="C17"/>
  <c r="E13"/>
  <c r="D13"/>
  <c r="C13"/>
  <c r="E11"/>
  <c r="D11"/>
  <c r="C11"/>
  <c r="E10"/>
  <c r="E12" s="1"/>
  <c r="D10"/>
  <c r="C10"/>
  <c r="F9"/>
  <c r="F24" i="9"/>
  <c r="F22"/>
  <c r="E19"/>
  <c r="D19"/>
  <c r="C19"/>
  <c r="E17"/>
  <c r="D17"/>
  <c r="C17"/>
  <c r="E13"/>
  <c r="D13"/>
  <c r="C13"/>
  <c r="E11"/>
  <c r="D11"/>
  <c r="C11"/>
  <c r="E10"/>
  <c r="E12" s="1"/>
  <c r="D10"/>
  <c r="C10"/>
  <c r="C20" s="1"/>
  <c r="F9"/>
  <c r="F24" i="8"/>
  <c r="F22"/>
  <c r="E19"/>
  <c r="D19"/>
  <c r="C19"/>
  <c r="E17"/>
  <c r="D17"/>
  <c r="C17"/>
  <c r="E13"/>
  <c r="D13"/>
  <c r="C13"/>
  <c r="E11"/>
  <c r="D11"/>
  <c r="C11"/>
  <c r="E10"/>
  <c r="D10"/>
  <c r="C10"/>
  <c r="F9"/>
  <c r="F24" i="7"/>
  <c r="F22"/>
  <c r="E19"/>
  <c r="D19"/>
  <c r="C19"/>
  <c r="E17"/>
  <c r="D17"/>
  <c r="C17"/>
  <c r="E13"/>
  <c r="D13"/>
  <c r="C13"/>
  <c r="E11"/>
  <c r="D11"/>
  <c r="C11"/>
  <c r="E10"/>
  <c r="E12" s="1"/>
  <c r="D10"/>
  <c r="C10"/>
  <c r="C20" s="1"/>
  <c r="F9"/>
  <c r="F24" i="6"/>
  <c r="F22"/>
  <c r="E19"/>
  <c r="D19"/>
  <c r="C19"/>
  <c r="E17"/>
  <c r="D17"/>
  <c r="C17"/>
  <c r="E13"/>
  <c r="D13"/>
  <c r="C13"/>
  <c r="E11"/>
  <c r="D11"/>
  <c r="C11"/>
  <c r="E10"/>
  <c r="E12" s="1"/>
  <c r="D10"/>
  <c r="C10"/>
  <c r="F9"/>
  <c r="F24" i="5"/>
  <c r="F22"/>
  <c r="E19"/>
  <c r="D19"/>
  <c r="C19"/>
  <c r="E17"/>
  <c r="D17"/>
  <c r="C17"/>
  <c r="E13"/>
  <c r="D13"/>
  <c r="C13"/>
  <c r="E11"/>
  <c r="D11"/>
  <c r="C11"/>
  <c r="E10"/>
  <c r="E18" s="1"/>
  <c r="D10"/>
  <c r="C10"/>
  <c r="F9"/>
  <c r="E12" i="12" l="1"/>
  <c r="D12" i="10"/>
  <c r="D18" i="13"/>
  <c r="D14"/>
  <c r="D12" i="7"/>
  <c r="D18" i="11"/>
  <c r="D14" i="14"/>
  <c r="D18"/>
  <c r="C20" i="6"/>
  <c r="E14" i="9"/>
  <c r="E18"/>
  <c r="E20" i="5"/>
  <c r="C20" i="8"/>
  <c r="E20"/>
  <c r="C20" i="10"/>
  <c r="E14"/>
  <c r="E18"/>
  <c r="C12" i="11"/>
  <c r="C20" i="12"/>
  <c r="D12"/>
  <c r="D12" i="5"/>
  <c r="E14"/>
  <c r="E14" i="6"/>
  <c r="E18"/>
  <c r="E14" i="7"/>
  <c r="E18"/>
  <c r="D12" i="9"/>
  <c r="E20"/>
  <c r="E20" i="10"/>
  <c r="D20" i="11"/>
  <c r="E14" i="12"/>
  <c r="E18"/>
  <c r="D20" i="13"/>
  <c r="E12" i="14"/>
  <c r="E18"/>
  <c r="D20"/>
  <c r="E20" i="6"/>
  <c r="E20" i="7"/>
  <c r="E14" i="8"/>
  <c r="D14" i="11"/>
  <c r="E20" i="12"/>
  <c r="D12" i="6"/>
  <c r="D12" i="8"/>
  <c r="F28" i="64"/>
  <c r="H148" i="183" s="1"/>
  <c r="I148" s="1"/>
  <c r="E14" i="14"/>
  <c r="E20"/>
  <c r="F20" s="1"/>
  <c r="E14" i="13"/>
  <c r="E20"/>
  <c r="F20" s="1"/>
  <c r="E12"/>
  <c r="D14" i="12"/>
  <c r="D18"/>
  <c r="D20"/>
  <c r="D20" i="10"/>
  <c r="D14"/>
  <c r="D18"/>
  <c r="D14" i="9"/>
  <c r="D20"/>
  <c r="F20" s="1"/>
  <c r="D18"/>
  <c r="D18" i="8"/>
  <c r="D20"/>
  <c r="D14"/>
  <c r="C18"/>
  <c r="C12"/>
  <c r="D14" i="7"/>
  <c r="D18"/>
  <c r="D20"/>
  <c r="F20" s="1"/>
  <c r="D18" i="6"/>
  <c r="D14"/>
  <c r="D20"/>
  <c r="C12" i="5"/>
  <c r="C14"/>
  <c r="D18"/>
  <c r="D14"/>
  <c r="D20"/>
  <c r="F20" i="6"/>
  <c r="F20" i="8"/>
  <c r="F20" i="10"/>
  <c r="E20" i="11"/>
  <c r="C12" i="14"/>
  <c r="F12" s="1"/>
  <c r="F23" s="1"/>
  <c r="C18"/>
  <c r="F18" s="1"/>
  <c r="C14"/>
  <c r="C12" i="13"/>
  <c r="C18"/>
  <c r="F18" s="1"/>
  <c r="C14"/>
  <c r="F20" i="12"/>
  <c r="C12"/>
  <c r="F12" s="1"/>
  <c r="F23" s="1"/>
  <c r="C18"/>
  <c r="C14"/>
  <c r="F14" s="1"/>
  <c r="F16" s="1"/>
  <c r="C20" i="11"/>
  <c r="C14"/>
  <c r="E12"/>
  <c r="E18"/>
  <c r="F18" s="1"/>
  <c r="D12"/>
  <c r="F12" s="1"/>
  <c r="E14"/>
  <c r="C12" i="10"/>
  <c r="F12" s="1"/>
  <c r="F23" s="1"/>
  <c r="C18"/>
  <c r="C14"/>
  <c r="C12" i="9"/>
  <c r="F12" s="1"/>
  <c r="F23" s="1"/>
  <c r="C18"/>
  <c r="F18" s="1"/>
  <c r="C14"/>
  <c r="E12" i="8"/>
  <c r="E18"/>
  <c r="C14"/>
  <c r="F14" s="1"/>
  <c r="F16" s="1"/>
  <c r="C12" i="7"/>
  <c r="F12" s="1"/>
  <c r="F23" s="1"/>
  <c r="C18"/>
  <c r="C14"/>
  <c r="F14" s="1"/>
  <c r="F16" s="1"/>
  <c r="C12" i="6"/>
  <c r="F12" s="1"/>
  <c r="F23" s="1"/>
  <c r="C18"/>
  <c r="C14"/>
  <c r="F14" s="1"/>
  <c r="F16" s="1"/>
  <c r="C18" i="5"/>
  <c r="F18" s="1"/>
  <c r="C20"/>
  <c r="F20" s="1"/>
  <c r="E12"/>
  <c r="F12" s="1"/>
  <c r="F14" i="14" l="1"/>
  <c r="F16" s="1"/>
  <c r="F21" s="1"/>
  <c r="F20" i="11"/>
  <c r="F18" i="10"/>
  <c r="F12" i="13"/>
  <c r="F23" s="1"/>
  <c r="F25" i="6"/>
  <c r="F25" i="7"/>
  <c r="F25" i="9"/>
  <c r="F25" i="10"/>
  <c r="F25" i="12"/>
  <c r="F14" i="13"/>
  <c r="F16" s="1"/>
  <c r="F21" s="1"/>
  <c r="F18" i="12"/>
  <c r="F21" s="1"/>
  <c r="F14" i="10"/>
  <c r="F16" s="1"/>
  <c r="F14" i="9"/>
  <c r="F16" s="1"/>
  <c r="F21" s="1"/>
  <c r="F18" i="8"/>
  <c r="F21" s="1"/>
  <c r="F12"/>
  <c r="F25" s="1"/>
  <c r="F18" i="7"/>
  <c r="F21" s="1"/>
  <c r="F18" i="6"/>
  <c r="F14" i="5"/>
  <c r="F16" s="1"/>
  <c r="F21" s="1"/>
  <c r="F14" i="11"/>
  <c r="F16" s="1"/>
  <c r="F21" s="1"/>
  <c r="F25" i="14"/>
  <c r="F25" i="11"/>
  <c r="F23"/>
  <c r="F21" i="6"/>
  <c r="F25" i="5"/>
  <c r="F23"/>
  <c r="F26" i="9" l="1"/>
  <c r="F21" i="10"/>
  <c r="F25" i="13"/>
  <c r="I27" i="183"/>
  <c r="I23"/>
  <c r="F23" i="8"/>
  <c r="F26" s="1"/>
  <c r="F27" s="1"/>
  <c r="F28" s="1"/>
  <c r="H12" i="183" s="1"/>
  <c r="I12" s="1"/>
  <c r="F26" i="14"/>
  <c r="F26" i="13"/>
  <c r="F26" i="12"/>
  <c r="F26" i="11"/>
  <c r="F27" s="1"/>
  <c r="F26" i="10"/>
  <c r="F27" i="9"/>
  <c r="F28" s="1"/>
  <c r="H13" i="183" s="1"/>
  <c r="I13" s="1"/>
  <c r="F26" i="7"/>
  <c r="F26" i="6"/>
  <c r="F26" i="5"/>
  <c r="F27" s="1"/>
  <c r="F28" s="1"/>
  <c r="H9" i="183" s="1"/>
  <c r="I9" l="1"/>
  <c r="I26"/>
  <c r="I25"/>
  <c r="I22"/>
  <c r="F27" i="14"/>
  <c r="F28" s="1"/>
  <c r="H18" i="183" s="1"/>
  <c r="I18" s="1"/>
  <c r="F27" i="13"/>
  <c r="F28" s="1"/>
  <c r="H17" i="183" s="1"/>
  <c r="I17" s="1"/>
  <c r="F27" i="12"/>
  <c r="F28" s="1"/>
  <c r="H16" i="183" s="1"/>
  <c r="I16" s="1"/>
  <c r="F28" i="11"/>
  <c r="H15" i="183" s="1"/>
  <c r="I15" s="1"/>
  <c r="F27" i="10"/>
  <c r="F28" s="1"/>
  <c r="H14" i="183" s="1"/>
  <c r="I14" s="1"/>
  <c r="F27" i="7"/>
  <c r="F28" s="1"/>
  <c r="H11" i="183" s="1"/>
  <c r="I11" s="1"/>
  <c r="F27" i="6"/>
  <c r="F28" s="1"/>
  <c r="H10" i="183" s="1"/>
  <c r="I10" s="1"/>
  <c r="F16" i="159" l="1"/>
  <c r="F21" s="1"/>
  <c r="F26" l="1"/>
  <c r="F27" l="1"/>
  <c r="F28" s="1"/>
  <c r="H150" i="183" s="1"/>
  <c r="I150" l="1"/>
  <c r="I154" s="1"/>
  <c r="H154"/>
  <c r="I155" l="1"/>
  <c r="I156" s="1"/>
</calcChain>
</file>

<file path=xl/sharedStrings.xml><?xml version="1.0" encoding="utf-8"?>
<sst xmlns="http://schemas.openxmlformats.org/spreadsheetml/2006/main" count="6609" uniqueCount="240">
  <si>
    <t>ΤΡΑΓΑΝΟ</t>
  </si>
  <si>
    <t>ΑΝΔΡΑΒΙΔΑ</t>
  </si>
  <si>
    <t>ΝΗΣΙ</t>
  </si>
  <si>
    <t>ΓΑΣΤΟΥΝΗ</t>
  </si>
  <si>
    <t>ΟΙΝΟΗ</t>
  </si>
  <si>
    <t>ΒΑΡΔΑ</t>
  </si>
  <si>
    <t>ΛΕΧΑΙΝΑ</t>
  </si>
  <si>
    <t>ΔΑΦΝΙΩΤΙΣΣΑ</t>
  </si>
  <si>
    <t>ΠΡΟΔΡΟΜΟΣ</t>
  </si>
  <si>
    <t>ΣΚΛΙΒΑ</t>
  </si>
  <si>
    <t>ΣΙΜΟΠΟΥΛΟ</t>
  </si>
  <si>
    <t>ΑΥΓΗ</t>
  </si>
  <si>
    <t>ΑΝΘΩΝΑΣ</t>
  </si>
  <si>
    <t>ΚΑΛΥΒΙΑ</t>
  </si>
  <si>
    <t>ΒΑΛΜΗ</t>
  </si>
  <si>
    <t>ΛΑΤΤΑ</t>
  </si>
  <si>
    <t>ΣΙΜΙΖΑ</t>
  </si>
  <si>
    <t>ΟΛΓΑ</t>
  </si>
  <si>
    <t>ΒΕΛΑΝΙΔΙ</t>
  </si>
  <si>
    <t>ΚΑΠΕΛΕΤΟ</t>
  </si>
  <si>
    <t>ΚΑΜΠΟΣ</t>
  </si>
  <si>
    <t>ΧΑΒΑΡΙ</t>
  </si>
  <si>
    <t>ΑΓ. ΙΩΑΝΝΗΣ</t>
  </si>
  <si>
    <t>ΣΑΒΑΛΙΑ</t>
  </si>
  <si>
    <t>ΑΜΑΛΙΑΔΑ</t>
  </si>
  <si>
    <t>ΑΥΓΕΙΟ</t>
  </si>
  <si>
    <t>ΕΦΥΡΑ</t>
  </si>
  <si>
    <t>ΒΟΥΛΙΑΓΜΕΝΗ</t>
  </si>
  <si>
    <t>ΛΑΓΑΝΑΣ</t>
  </si>
  <si>
    <t>ΛΟΥΚΑΣ</t>
  </si>
  <si>
    <t>ΑΝΑΛΗΨΗ</t>
  </si>
  <si>
    <t>ΓΕΡΑΚΙ</t>
  </si>
  <si>
    <t>ΛΑΒΔΕΪΚΑ</t>
  </si>
  <si>
    <t>ΡΟΒΙΑΤΑ</t>
  </si>
  <si>
    <t>ΑΓΙΑ ΜΑΡΙΝΑ</t>
  </si>
  <si>
    <t>ΠΑΛΟΥΚΙ</t>
  </si>
  <si>
    <t>ΑΣΤΕΡΕΪΚΑ</t>
  </si>
  <si>
    <t>ΠΕΡΙΣΤΕΡΙ</t>
  </si>
  <si>
    <t>ΚΟΥΡΟΥΤΑ</t>
  </si>
  <si>
    <t>ΑΓ. ΒΑΡΒΑΡΑ</t>
  </si>
  <si>
    <t>ΚΡΥΟΝΕΡΙ</t>
  </si>
  <si>
    <t>ΕΡΓ. ΚΑΤΟΙΚΙΕΣ</t>
  </si>
  <si>
    <t>ΜΑΡΑΘΙΑ</t>
  </si>
  <si>
    <t>ΠΑΠΑΚΑΣΕΛΑ</t>
  </si>
  <si>
    <t>ΠΡΟΦΗΤΗΣ ΗΛΙΑΣ</t>
  </si>
  <si>
    <t>ΒΑΡΘΟΛΟΜΙΟ</t>
  </si>
  <si>
    <t>ΚΑΡΔΑΜΑΣ</t>
  </si>
  <si>
    <t>ΦΟΥΦΕΙΟ</t>
  </si>
  <si>
    <t>ΚΥΔΩΝΙΤΣΑ</t>
  </si>
  <si>
    <t>ΒΑΡΔΑ (διαστ. Ε.Ο.)</t>
  </si>
  <si>
    <t>ΠΙΝΑΚΑΣ ΚΟΣΤΟΛΟΓΗΣΗΣ ΔΡΟΜΟΛΟΓΙΟΥ</t>
  </si>
  <si>
    <t>Αριθμός Γραμμής</t>
  </si>
  <si>
    <t>Όχημα</t>
  </si>
  <si>
    <t>TAXI</t>
  </si>
  <si>
    <t>ΤΜΗΜΑ γραμμής</t>
  </si>
  <si>
    <t>Πρώτο</t>
  </si>
  <si>
    <t>Δεύτερο</t>
  </si>
  <si>
    <t>Τρίτο</t>
  </si>
  <si>
    <t>Σύνολο</t>
  </si>
  <si>
    <t>Είδος οδού</t>
  </si>
  <si>
    <t>Εντός πόλεως</t>
  </si>
  <si>
    <t>Εκτός Πόλεως</t>
  </si>
  <si>
    <t>Κλίση</t>
  </si>
  <si>
    <t>Μικρή</t>
  </si>
  <si>
    <t>μεγάλη</t>
  </si>
  <si>
    <t>Μήκος (χλμ)</t>
  </si>
  <si>
    <t>Προσαυξημένο μήκος κατά 20%</t>
  </si>
  <si>
    <t>Εμπορική ταχύτητα (χλμ/ώρα)</t>
  </si>
  <si>
    <t xml:space="preserve">Χρόνος απασχόλησης (λεπτά) </t>
  </si>
  <si>
    <t>Κατανάλωση πετρελαίου (λίτρα/χλμ)</t>
  </si>
  <si>
    <t xml:space="preserve">Κατανάλωση πετρελαίου (λίτρα) </t>
  </si>
  <si>
    <t>Μέση τιμή πετρελαίου  (€/λτ)</t>
  </si>
  <si>
    <t xml:space="preserve">Α1. Κόστος καυσίμων  (€)  </t>
  </si>
  <si>
    <t>Συντελεστής ελαστικών  (€/χλμ)</t>
  </si>
  <si>
    <t xml:space="preserve">Α2. Κόστος ελαστικών  (€)  </t>
  </si>
  <si>
    <t>Συντελεστής συντήρησης  (€/χλμ)</t>
  </si>
  <si>
    <t xml:space="preserve">Α3. Κόστος συντήρησης  (€)  </t>
  </si>
  <si>
    <t xml:space="preserve">Λειτουργικό κόστος  (€)  </t>
  </si>
  <si>
    <t xml:space="preserve">Α = Α1 + Α2 + Α3 </t>
  </si>
  <si>
    <t xml:space="preserve">Ωριαίο κόστος οχήματος  (€/ώρα)  </t>
  </si>
  <si>
    <t xml:space="preserve">Β. Κόστος οχήματος  (€)  </t>
  </si>
  <si>
    <t xml:space="preserve">Ωριαίο κόστος οδηγού  (€/ώρα)  </t>
  </si>
  <si>
    <t xml:space="preserve">Γ. Κόστος οδηγού  (€)  </t>
  </si>
  <si>
    <t xml:space="preserve">Δ. Λοιπές δαπάνες  (€)  </t>
  </si>
  <si>
    <t>Δ=0,25 x (A+Β+Γ)</t>
  </si>
  <si>
    <t xml:space="preserve">Ε. Απρόβλεπτα &amp; Κέρδος (€)  </t>
  </si>
  <si>
    <t>Ε= 0,15 x (Α+Β+Γ+Δ)</t>
  </si>
  <si>
    <t xml:space="preserve">Συνολικό κόστος δρομολογίου (€)  </t>
  </si>
  <si>
    <t>ΚΔ= Α+Β+Γ+Δ+Ε</t>
  </si>
  <si>
    <t>Λεωφορείο</t>
  </si>
  <si>
    <t>Μεγάλο λεωφορείο</t>
  </si>
  <si>
    <t>Παραδοχές</t>
  </si>
  <si>
    <t>Ταξί : έως 4 μαθητές</t>
  </si>
  <si>
    <t>Μικρό λεωφορείο : έως 20 μαθητές</t>
  </si>
  <si>
    <t>Διαδρομή</t>
  </si>
  <si>
    <t>Αφετηρία</t>
  </si>
  <si>
    <t>Τερματισμός</t>
  </si>
  <si>
    <t>Μαθητές</t>
  </si>
  <si>
    <t>Μεταφορικό μέσο</t>
  </si>
  <si>
    <t>Απόσταση</t>
  </si>
  <si>
    <t>Ταξί</t>
  </si>
  <si>
    <t>Στάση</t>
  </si>
  <si>
    <t>Ημερήσιο κόστος</t>
  </si>
  <si>
    <t>Ετήσιο κόστος</t>
  </si>
  <si>
    <t>Ταξί για αναπηρικό αμαξίδιο</t>
  </si>
  <si>
    <t>ΚΟΥΡΟΥΤΑ,
ΠΑΠΑΚΑΣΕΛΑΣ,
ΛΙΒΑΔΑΚΙΑ</t>
  </si>
  <si>
    <t>ΛΙΒΑΔΑΚΙΑ,
ΠΑΠΑΚΑΣΕΛΑΣ, ΚΟΥΡΟΥΤΑ</t>
  </si>
  <si>
    <t>ΚΟΛΟΚΥΘΑΣ</t>
  </si>
  <si>
    <t>Τιμή πετρελαίου : € 1,40</t>
  </si>
  <si>
    <t>Φ.Π.Α. : 13%</t>
  </si>
  <si>
    <t>Ημέρες διδασκαλίας : 180</t>
  </si>
  <si>
    <t>ΓΑΒΡΑΚΙΑ</t>
  </si>
  <si>
    <t>ΑΓ. ΔΗΜΗΤΡΙΟΣ</t>
  </si>
  <si>
    <t>ΠΕΡΑ ΧΑΒΑΡΙ</t>
  </si>
  <si>
    <t>ΤΡΑΓΑΝΙ</t>
  </si>
  <si>
    <t>ΛΑΤΙΦΙ</t>
  </si>
  <si>
    <t>ΔΟΥΝΑΙΪΚΑ</t>
  </si>
  <si>
    <t>Άθροισμα</t>
  </si>
  <si>
    <t>Φ.Π.Α. 13%</t>
  </si>
  <si>
    <t>1Α</t>
  </si>
  <si>
    <t>2Α</t>
  </si>
  <si>
    <t>3Α</t>
  </si>
  <si>
    <t>ΜΠΟΡΣΙ</t>
  </si>
  <si>
    <t>ΜΕΛΙΣΣΑ</t>
  </si>
  <si>
    <t>4Α</t>
  </si>
  <si>
    <t>1ο ΕΠΑΛ</t>
  </si>
  <si>
    <t>5Α</t>
  </si>
  <si>
    <t>6Α</t>
  </si>
  <si>
    <t>7Α</t>
  </si>
  <si>
    <t>8Α</t>
  </si>
  <si>
    <t>8Β</t>
  </si>
  <si>
    <t>ΚΑΛΟ ΠΑΙΔΙ,
ΑΝΘΩΝΑΣ</t>
  </si>
  <si>
    <t>9Α</t>
  </si>
  <si>
    <t>ΑΝΘΩΝΑΣ,
ΚΑΛΟ ΠΑΙΔΙ</t>
  </si>
  <si>
    <t>9Β</t>
  </si>
  <si>
    <t>10Α</t>
  </si>
  <si>
    <t>10Β</t>
  </si>
  <si>
    <t xml:space="preserve">
ΡΟΔΙΑ,
ΑΚΡΟΠΟΤΑΜΙΑ</t>
  </si>
  <si>
    <t>11Α</t>
  </si>
  <si>
    <t>ΑΚΡΟΠΟΤΑΜΙΑ, ΡΟΔΙΑ</t>
  </si>
  <si>
    <t>11Β</t>
  </si>
  <si>
    <t>12Α</t>
  </si>
  <si>
    <t>12Β</t>
  </si>
  <si>
    <t>ΑΠΙΔΟΥΛΑ, 
ΜΑΖΑΡΑΚΙ</t>
  </si>
  <si>
    <t>13Α</t>
  </si>
  <si>
    <t>ΜΑΖΑΡΑΚΙ,
ΑΠΙΔΟΥΛΑ</t>
  </si>
  <si>
    <t>13Β</t>
  </si>
  <si>
    <t>ΛΑΤΤΑΣ</t>
  </si>
  <si>
    <t>14Α</t>
  </si>
  <si>
    <t>14Β</t>
  </si>
  <si>
    <t>15Α</t>
  </si>
  <si>
    <t>15Β</t>
  </si>
  <si>
    <t>16Α</t>
  </si>
  <si>
    <t>16Β</t>
  </si>
  <si>
    <t>3ο ΔΗΜΟΤΙΚΟ</t>
  </si>
  <si>
    <t>17Α</t>
  </si>
  <si>
    <t>18Α</t>
  </si>
  <si>
    <t>18Β</t>
  </si>
  <si>
    <t>19Α</t>
  </si>
  <si>
    <t>19Β</t>
  </si>
  <si>
    <t>19Γ</t>
  </si>
  <si>
    <t>ΑΣΤΕΡΑΙΪΚΑ</t>
  </si>
  <si>
    <t>20Α</t>
  </si>
  <si>
    <t>20Β</t>
  </si>
  <si>
    <t>21Α</t>
  </si>
  <si>
    <t>ΚΕΡΤΙΖΕΪΚΑ</t>
  </si>
  <si>
    <t>22Α</t>
  </si>
  <si>
    <t>23Α</t>
  </si>
  <si>
    <t>23Β</t>
  </si>
  <si>
    <t>ΤΣΑΦΛΕΪΚΑ</t>
  </si>
  <si>
    <t>24Α</t>
  </si>
  <si>
    <t>5ο ΔΗΜΟΤΙΚΟ</t>
  </si>
  <si>
    <t>25Α</t>
  </si>
  <si>
    <t>25Β</t>
  </si>
  <si>
    <t>ΚΕΡΑΜΙΔΙΑ, ΔΑΦΝΗ</t>
  </si>
  <si>
    <t>26Α</t>
  </si>
  <si>
    <t>ΔΑΦΝΗ,
ΚΕΡΑΜΙΔΙΑ</t>
  </si>
  <si>
    <t>26Β</t>
  </si>
  <si>
    <t>26Γ</t>
  </si>
  <si>
    <t>27Α</t>
  </si>
  <si>
    <t>28Α</t>
  </si>
  <si>
    <t>29Α</t>
  </si>
  <si>
    <t>30Α</t>
  </si>
  <si>
    <t>31Α</t>
  </si>
  <si>
    <t>32Α</t>
  </si>
  <si>
    <t>33Α</t>
  </si>
  <si>
    <t>34Α</t>
  </si>
  <si>
    <t>35Α</t>
  </si>
  <si>
    <t>36Α</t>
  </si>
  <si>
    <t>36Β</t>
  </si>
  <si>
    <t>ΠΑΡΑΛΙΑ ΡΟΒΙΑΤΑΣ</t>
  </si>
  <si>
    <t>37Α</t>
  </si>
  <si>
    <t>38Α</t>
  </si>
  <si>
    <t>38Β</t>
  </si>
  <si>
    <t>39Α</t>
  </si>
  <si>
    <t>40Α</t>
  </si>
  <si>
    <t xml:space="preserve">
ΦΡΑΓΚΑΒΙΛΑ</t>
  </si>
  <si>
    <t>41Α</t>
  </si>
  <si>
    <t>ΠΑΛΑΙΟΚΑΝΤΟΥΝΟ</t>
  </si>
  <si>
    <t>42Α</t>
  </si>
  <si>
    <t>43Α</t>
  </si>
  <si>
    <t>44Α</t>
  </si>
  <si>
    <t>ΠΕΡΙΒΟΛΙΑ</t>
  </si>
  <si>
    <t>45Α</t>
  </si>
  <si>
    <t>ΚΑΣΑΙΙΚΑ</t>
  </si>
  <si>
    <t>46Α</t>
  </si>
  <si>
    <t>47Α</t>
  </si>
  <si>
    <t>47Β</t>
  </si>
  <si>
    <t>48Α</t>
  </si>
  <si>
    <t xml:space="preserve">
ΠΑΠΑΚΑΣΕΛΑΣ</t>
  </si>
  <si>
    <t>48Β</t>
  </si>
  <si>
    <t>48Γ</t>
  </si>
  <si>
    <t>ΛΙΒΑΔΑΚΙΑ</t>
  </si>
  <si>
    <t xml:space="preserve">ΝΤΑΛΑΜΑΡΕΪΚΑ,
ΣΩΣΤΙ,
</t>
  </si>
  <si>
    <t>49Α</t>
  </si>
  <si>
    <t xml:space="preserve">
ΣΩΣΤΙ</t>
  </si>
  <si>
    <t>50Α</t>
  </si>
  <si>
    <t>ΑΓ.  ΔΗΜΗΤΡΙΟΣ,
ΑΡΧΑΙΑ ΗΛΙΔΑ,
ΓΑΛΟΥΠΙ,
ΚΑΛΥΒΙΑ ΗΛΙΔΑΣ</t>
  </si>
  <si>
    <t>51Α</t>
  </si>
  <si>
    <t>ΚΑΛΥΒΙΑ ΗΛΙΔΑΣ,
ΓΑΛΟΥΠΙ,
ΑΡΧΑΙΑ ΗΛΙΔΑ</t>
  </si>
  <si>
    <t>51Β</t>
  </si>
  <si>
    <t>ΚΑΛΥΒΙΑ ΗΛΙΔΑΣ,
ΓΑΛΟΥΠΙ,
ΑΡΧΑΙΑ ΗΛΙΔΑ,
ΑΓ. ΔΗΜΗΤΡΙΟΣ</t>
  </si>
  <si>
    <t>52Α</t>
  </si>
  <si>
    <t>52Β</t>
  </si>
  <si>
    <t>53Α</t>
  </si>
  <si>
    <t>54Α</t>
  </si>
  <si>
    <t>54Β</t>
  </si>
  <si>
    <t>55Α</t>
  </si>
  <si>
    <t>ΣΩΣΤΙ</t>
  </si>
  <si>
    <t>2ο ΛΥΚΕΙΟ</t>
  </si>
  <si>
    <t>56Α</t>
  </si>
  <si>
    <t>ΚΟΥΒΕΛΙ</t>
  </si>
  <si>
    <t>3ο ΓΥΜΝΑΣΙΟ</t>
  </si>
  <si>
    <t>57Α</t>
  </si>
  <si>
    <t>ΚΟΡΔΑΛΕΪΚΑ</t>
  </si>
  <si>
    <t>58Α</t>
  </si>
  <si>
    <t>59Α</t>
  </si>
  <si>
    <t>60Α</t>
  </si>
  <si>
    <t>ΤΣΙΧΛΕΪΚΑ</t>
  </si>
  <si>
    <t xml:space="preserve">ΕΤΗΣΙΟ ΠΟΣΟ ΜΕ προαίρεση 20% μαζι με  ΦΠΑ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</si>
</sst>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"/>
    <numFmt numFmtId="166" formatCode="0.0\ \K\m"/>
    <numFmt numFmtId="167" formatCode="#,##0.00\ &quot;€&quot;"/>
  </numFmts>
  <fonts count="18">
    <font>
      <sz val="11"/>
      <color theme="1"/>
      <name val="Calibri"/>
      <family val="2"/>
      <charset val="161"/>
      <scheme val="minor"/>
    </font>
    <font>
      <sz val="10"/>
      <name val="Arial"/>
      <charset val="161"/>
    </font>
    <font>
      <sz val="18"/>
      <name val="Arial"/>
      <family val="2"/>
    </font>
    <font>
      <sz val="12"/>
      <name val="Comic Sans MS"/>
      <family val="4"/>
    </font>
    <font>
      <sz val="12"/>
      <color indexed="10"/>
      <name val="Comic Sans MS"/>
      <family val="4"/>
    </font>
    <font>
      <sz val="10"/>
      <color indexed="10"/>
      <name val="Arial"/>
      <family val="2"/>
      <charset val="161"/>
    </font>
    <font>
      <sz val="10"/>
      <name val="Arial"/>
      <family val="2"/>
      <charset val="161"/>
    </font>
    <font>
      <b/>
      <sz val="10"/>
      <color indexed="30"/>
      <name val="Arial"/>
      <family val="2"/>
      <charset val="161"/>
    </font>
    <font>
      <sz val="10"/>
      <color indexed="12"/>
      <name val="Arial"/>
      <family val="2"/>
      <charset val="161"/>
    </font>
    <font>
      <b/>
      <sz val="10"/>
      <color indexed="12"/>
      <name val="Arial"/>
      <family val="2"/>
      <charset val="161"/>
    </font>
    <font>
      <b/>
      <sz val="12"/>
      <name val="Arial"/>
      <family val="2"/>
      <charset val="161"/>
    </font>
    <font>
      <sz val="9"/>
      <name val="Tahoma"/>
      <family val="2"/>
      <charset val="161"/>
    </font>
    <font>
      <sz val="10"/>
      <name val="Arial Greek"/>
      <charset val="161"/>
    </font>
    <font>
      <sz val="10"/>
      <color indexed="14"/>
      <name val="HellasArial"/>
    </font>
    <font>
      <b/>
      <i/>
      <sz val="12"/>
      <color indexed="17"/>
      <name val="HellasArial"/>
    </font>
    <font>
      <sz val="10"/>
      <color indexed="16"/>
      <name val="HellasArial"/>
    </font>
    <font>
      <sz val="10"/>
      <color indexed="18"/>
      <name val="HellasArial Condensed"/>
    </font>
    <font>
      <b/>
      <sz val="16"/>
      <color indexed="18"/>
      <name val="HellasArial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</patternFill>
    </fill>
    <fill>
      <patternFill patternType="solid">
        <fgColor indexed="15"/>
        <bgColor indexed="1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12" fillId="0" borderId="0"/>
    <xf numFmtId="0" fontId="13" fillId="0" borderId="0">
      <alignment vertical="center"/>
    </xf>
    <xf numFmtId="0" fontId="14" fillId="0" borderId="0">
      <alignment horizontal="center" vertical="center"/>
    </xf>
    <xf numFmtId="0" fontId="15" fillId="0" borderId="0">
      <alignment vertical="center"/>
    </xf>
    <xf numFmtId="0" fontId="16" fillId="10" borderId="0">
      <alignment horizontal="right" vertical="center"/>
    </xf>
    <xf numFmtId="0" fontId="17" fillId="11" borderId="0">
      <alignment vertical="center"/>
    </xf>
  </cellStyleXfs>
  <cellXfs count="93">
    <xf numFmtId="0" fontId="0" fillId="0" borderId="0" xfId="0"/>
    <xf numFmtId="0" fontId="0" fillId="0" borderId="11" xfId="0" applyFill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2" xfId="0" applyBorder="1"/>
    <xf numFmtId="0" fontId="0" fillId="0" borderId="11" xfId="0" applyFill="1" applyBorder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right"/>
    </xf>
    <xf numFmtId="0" fontId="3" fillId="0" borderId="0" xfId="1" applyFont="1"/>
    <xf numFmtId="2" fontId="4" fillId="0" borderId="0" xfId="1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1"/>
    <xf numFmtId="2" fontId="5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0" fontId="7" fillId="2" borderId="0" xfId="1" applyFont="1" applyFill="1" applyAlignment="1" applyProtection="1">
      <alignment horizontal="left"/>
      <protection locked="0"/>
    </xf>
    <xf numFmtId="0" fontId="8" fillId="0" borderId="0" xfId="1" applyFont="1"/>
    <xf numFmtId="0" fontId="6" fillId="0" borderId="0" xfId="1" applyFont="1" applyFill="1" applyAlignment="1">
      <alignment horizontal="right"/>
    </xf>
    <xf numFmtId="0" fontId="7" fillId="0" borderId="0" xfId="1" applyFont="1" applyFill="1" applyAlignment="1" applyProtection="1">
      <alignment horizontal="left"/>
      <protection locked="0"/>
    </xf>
    <xf numFmtId="0" fontId="1" fillId="0" borderId="0" xfId="1" applyFont="1" applyAlignment="1">
      <alignment horizontal="right"/>
    </xf>
    <xf numFmtId="0" fontId="6" fillId="4" borderId="0" xfId="1" applyFont="1" applyFill="1"/>
    <xf numFmtId="0" fontId="1" fillId="0" borderId="0" xfId="1" applyAlignment="1">
      <alignment horizontal="right"/>
    </xf>
    <xf numFmtId="0" fontId="5" fillId="0" borderId="0" xfId="1" applyFont="1" applyFill="1"/>
    <xf numFmtId="0" fontId="1" fillId="0" borderId="3" xfId="1" applyBorder="1" applyAlignment="1">
      <alignment horizontal="right"/>
    </xf>
    <xf numFmtId="0" fontId="1" fillId="0" borderId="4" xfId="1" applyBorder="1" applyAlignment="1">
      <alignment horizontal="right"/>
    </xf>
    <xf numFmtId="0" fontId="1" fillId="0" borderId="4" xfId="1" applyBorder="1"/>
    <xf numFmtId="2" fontId="1" fillId="0" borderId="5" xfId="1" applyNumberFormat="1" applyFont="1" applyBorder="1" applyAlignment="1">
      <alignment horizontal="center"/>
    </xf>
    <xf numFmtId="0" fontId="1" fillId="0" borderId="13" xfId="1" applyBorder="1"/>
    <xf numFmtId="0" fontId="1" fillId="0" borderId="1" xfId="1" applyBorder="1" applyAlignment="1">
      <alignment horizontal="right"/>
    </xf>
    <xf numFmtId="0" fontId="6" fillId="5" borderId="1" xfId="1" applyFont="1" applyFill="1" applyBorder="1"/>
    <xf numFmtId="2" fontId="5" fillId="0" borderId="14" xfId="1" applyNumberFormat="1" applyFont="1" applyBorder="1" applyAlignment="1">
      <alignment horizontal="center"/>
    </xf>
    <xf numFmtId="0" fontId="1" fillId="0" borderId="6" xfId="1" applyBorder="1"/>
    <xf numFmtId="0" fontId="1" fillId="0" borderId="0" xfId="1" applyBorder="1" applyAlignment="1">
      <alignment horizontal="right"/>
    </xf>
    <xf numFmtId="0" fontId="6" fillId="5" borderId="0" xfId="1" applyFont="1" applyFill="1" applyBorder="1"/>
    <xf numFmtId="2" fontId="5" fillId="0" borderId="7" xfId="1" applyNumberFormat="1" applyFont="1" applyBorder="1" applyAlignment="1">
      <alignment horizontal="center"/>
    </xf>
    <xf numFmtId="0" fontId="1" fillId="0" borderId="15" xfId="1" applyBorder="1"/>
    <xf numFmtId="0" fontId="1" fillId="0" borderId="2" xfId="1" applyBorder="1" applyAlignment="1">
      <alignment horizontal="right"/>
    </xf>
    <xf numFmtId="0" fontId="9" fillId="2" borderId="2" xfId="1" applyFont="1" applyFill="1" applyBorder="1" applyAlignment="1" applyProtection="1">
      <alignment horizontal="right"/>
      <protection locked="0"/>
    </xf>
    <xf numFmtId="2" fontId="5" fillId="0" borderId="16" xfId="1" applyNumberFormat="1" applyFont="1" applyBorder="1" applyAlignment="1">
      <alignment horizontal="center"/>
    </xf>
    <xf numFmtId="0" fontId="1" fillId="0" borderId="2" xfId="1" applyFont="1" applyBorder="1" applyAlignment="1">
      <alignment horizontal="right"/>
    </xf>
    <xf numFmtId="164" fontId="5" fillId="0" borderId="12" xfId="1" applyNumberFormat="1" applyFont="1" applyFill="1" applyBorder="1" applyAlignment="1">
      <alignment vertical="center"/>
    </xf>
    <xf numFmtId="0" fontId="5" fillId="3" borderId="2" xfId="1" applyFont="1" applyFill="1" applyBorder="1" applyAlignment="1">
      <alignment horizontal="right"/>
    </xf>
    <xf numFmtId="0" fontId="1" fillId="0" borderId="17" xfId="1" applyBorder="1" applyAlignment="1">
      <alignment vertical="center"/>
    </xf>
    <xf numFmtId="0" fontId="1" fillId="0" borderId="12" xfId="1" applyFont="1" applyBorder="1" applyAlignment="1">
      <alignment horizontal="right" vertical="center"/>
    </xf>
    <xf numFmtId="2" fontId="5" fillId="0" borderId="16" xfId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3" xfId="1" applyBorder="1" applyAlignment="1">
      <alignment vertical="center"/>
    </xf>
    <xf numFmtId="0" fontId="1" fillId="0" borderId="1" xfId="1" applyBorder="1" applyAlignment="1">
      <alignment horizontal="right" vertical="center"/>
    </xf>
    <xf numFmtId="0" fontId="5" fillId="6" borderId="1" xfId="1" applyFont="1" applyFill="1" applyBorder="1" applyAlignment="1">
      <alignment vertical="center"/>
    </xf>
    <xf numFmtId="2" fontId="5" fillId="0" borderId="14" xfId="1" applyNumberFormat="1" applyFont="1" applyBorder="1" applyAlignment="1">
      <alignment horizontal="center" vertical="center"/>
    </xf>
    <xf numFmtId="0" fontId="1" fillId="0" borderId="6" xfId="1" applyBorder="1" applyAlignment="1">
      <alignment vertical="center"/>
    </xf>
    <xf numFmtId="0" fontId="1" fillId="0" borderId="0" xfId="1" applyFont="1" applyBorder="1" applyAlignment="1">
      <alignment horizontal="right" vertical="center"/>
    </xf>
    <xf numFmtId="2" fontId="5" fillId="0" borderId="0" xfId="1" applyNumberFormat="1" applyFont="1" applyBorder="1" applyAlignment="1">
      <alignment horizontal="right" vertical="center"/>
    </xf>
    <xf numFmtId="2" fontId="5" fillId="0" borderId="7" xfId="1" applyNumberFormat="1" applyFont="1" applyBorder="1" applyAlignment="1">
      <alignment horizontal="center" vertical="center"/>
    </xf>
    <xf numFmtId="0" fontId="1" fillId="0" borderId="0" xfId="1" applyBorder="1" applyAlignment="1">
      <alignment horizontal="right" vertical="center"/>
    </xf>
    <xf numFmtId="0" fontId="1" fillId="0" borderId="0" xfId="1" applyFont="1" applyBorder="1" applyAlignment="1">
      <alignment vertical="center"/>
    </xf>
    <xf numFmtId="0" fontId="1" fillId="0" borderId="0" xfId="1" applyBorder="1" applyAlignment="1">
      <alignment vertical="center"/>
    </xf>
    <xf numFmtId="0" fontId="8" fillId="0" borderId="0" xfId="1" applyFont="1" applyBorder="1" applyAlignment="1">
      <alignment vertical="center"/>
    </xf>
    <xf numFmtId="0" fontId="1" fillId="0" borderId="15" xfId="1" applyBorder="1" applyAlignment="1">
      <alignment vertical="center"/>
    </xf>
    <xf numFmtId="0" fontId="10" fillId="0" borderId="2" xfId="1" applyFont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1" fillId="0" borderId="2" xfId="1" applyBorder="1" applyAlignment="1">
      <alignment vertical="center"/>
    </xf>
    <xf numFmtId="165" fontId="5" fillId="7" borderId="1" xfId="1" applyNumberFormat="1" applyFont="1" applyFill="1" applyBorder="1" applyAlignment="1">
      <alignment horizontal="right" vertical="center"/>
    </xf>
    <xf numFmtId="165" fontId="5" fillId="4" borderId="1" xfId="1" applyNumberFormat="1" applyFont="1" applyFill="1" applyBorder="1" applyAlignment="1">
      <alignment horizontal="right" vertical="center"/>
    </xf>
    <xf numFmtId="0" fontId="10" fillId="0" borderId="12" xfId="1" applyFont="1" applyFill="1" applyBorder="1" applyAlignment="1">
      <alignment horizontal="right" vertical="center"/>
    </xf>
    <xf numFmtId="0" fontId="8" fillId="0" borderId="12" xfId="1" applyFont="1" applyBorder="1" applyAlignment="1">
      <alignment vertical="center"/>
    </xf>
    <xf numFmtId="0" fontId="1" fillId="0" borderId="12" xfId="1" applyBorder="1" applyAlignment="1">
      <alignment vertical="center"/>
    </xf>
    <xf numFmtId="2" fontId="5" fillId="0" borderId="18" xfId="1" applyNumberFormat="1" applyFont="1" applyBorder="1" applyAlignment="1">
      <alignment horizontal="center" vertical="center"/>
    </xf>
    <xf numFmtId="0" fontId="1" fillId="0" borderId="1" xfId="1" applyBorder="1" applyAlignment="1">
      <alignment vertical="center"/>
    </xf>
    <xf numFmtId="2" fontId="5" fillId="8" borderId="14" xfId="1" applyNumberFormat="1" applyFont="1" applyFill="1" applyBorder="1" applyAlignment="1">
      <alignment horizontal="center" vertical="center"/>
    </xf>
    <xf numFmtId="2" fontId="5" fillId="9" borderId="14" xfId="1" applyNumberFormat="1" applyFont="1" applyFill="1" applyBorder="1" applyAlignment="1">
      <alignment horizontal="center" vertical="center"/>
    </xf>
    <xf numFmtId="0" fontId="10" fillId="0" borderId="12" xfId="1" applyFont="1" applyBorder="1" applyAlignment="1">
      <alignment horizontal="right" vertical="center"/>
    </xf>
    <xf numFmtId="0" fontId="1" fillId="0" borderId="8" xfId="1" applyBorder="1" applyAlignment="1">
      <alignment vertical="center"/>
    </xf>
    <xf numFmtId="0" fontId="10" fillId="0" borderId="9" xfId="1" applyFont="1" applyBorder="1" applyAlignment="1">
      <alignment horizontal="right" vertical="center"/>
    </xf>
    <xf numFmtId="0" fontId="1" fillId="0" borderId="9" xfId="1" applyBorder="1" applyAlignment="1">
      <alignment vertical="center"/>
    </xf>
    <xf numFmtId="0" fontId="10" fillId="0" borderId="9" xfId="1" applyFont="1" applyFill="1" applyBorder="1" applyAlignment="1">
      <alignment horizontal="right" vertical="center"/>
    </xf>
    <xf numFmtId="2" fontId="5" fillId="0" borderId="10" xfId="1" applyNumberFormat="1" applyFont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1" fillId="0" borderId="0" xfId="1" quotePrefix="1" applyFont="1" applyAlignment="1">
      <alignment vertical="center"/>
    </xf>
    <xf numFmtId="0" fontId="3" fillId="0" borderId="0" xfId="1" applyFont="1" applyAlignment="1">
      <alignment horizontal="left"/>
    </xf>
    <xf numFmtId="0" fontId="1" fillId="0" borderId="0" xfId="1" applyAlignment="1">
      <alignment vertical="center"/>
    </xf>
    <xf numFmtId="166" fontId="0" fillId="0" borderId="11" xfId="0" applyNumberFormat="1" applyBorder="1" applyAlignment="1">
      <alignment horizontal="center" wrapText="1"/>
    </xf>
    <xf numFmtId="166" fontId="0" fillId="0" borderId="11" xfId="0" applyNumberFormat="1" applyBorder="1" applyAlignment="1">
      <alignment horizontal="center"/>
    </xf>
    <xf numFmtId="166" fontId="0" fillId="0" borderId="11" xfId="0" applyNumberFormat="1" applyFill="1" applyBorder="1" applyAlignment="1">
      <alignment horizontal="center" wrapText="1"/>
    </xf>
    <xf numFmtId="167" fontId="0" fillId="0" borderId="11" xfId="0" applyNumberFormat="1" applyBorder="1" applyAlignment="1">
      <alignment horizontal="center"/>
    </xf>
    <xf numFmtId="0" fontId="0" fillId="12" borderId="11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13" borderId="11" xfId="0" applyFill="1" applyBorder="1" applyAlignment="1">
      <alignment horizontal="center"/>
    </xf>
    <xf numFmtId="0" fontId="0" fillId="13" borderId="11" xfId="0" applyFill="1" applyBorder="1" applyAlignment="1">
      <alignment horizontal="center" wrapText="1"/>
    </xf>
    <xf numFmtId="0" fontId="0" fillId="14" borderId="11" xfId="0" applyFill="1" applyBorder="1" applyAlignment="1">
      <alignment horizontal="center"/>
    </xf>
    <xf numFmtId="0" fontId="0" fillId="14" borderId="11" xfId="0" applyFill="1" applyBorder="1" applyAlignment="1">
      <alignment horizontal="center" wrapText="1"/>
    </xf>
    <xf numFmtId="167" fontId="0" fillId="0" borderId="0" xfId="0" applyNumberFormat="1"/>
    <xf numFmtId="166" fontId="0" fillId="0" borderId="0" xfId="0" applyNumberFormat="1"/>
    <xf numFmtId="4" fontId="0" fillId="0" borderId="0" xfId="0" applyNumberFormat="1"/>
  </cellXfs>
  <cellStyles count="8">
    <cellStyle name="Normal 2" xfId="1"/>
    <cellStyle name="Normal 3" xfId="2"/>
    <cellStyle name="NP Formulas" xfId="3"/>
    <cellStyle name="NP Heading 1" xfId="4"/>
    <cellStyle name="NP Results" xfId="5"/>
    <cellStyle name="NP Rows title 1" xfId="6"/>
    <cellStyle name="WEEK" xfId="7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38" Type="http://schemas.openxmlformats.org/officeDocument/2006/relationships/worksheet" Target="worksheets/sheet138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worksheet" Target="worksheets/sheet144.xml"/><Relationship Id="rId149" Type="http://schemas.openxmlformats.org/officeDocument/2006/relationships/styles" Target="styles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50" Type="http://schemas.openxmlformats.org/officeDocument/2006/relationships/sharedStrings" Target="sharedStrings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16" Type="http://schemas.openxmlformats.org/officeDocument/2006/relationships/worksheet" Target="worksheets/sheet116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137" Type="http://schemas.openxmlformats.org/officeDocument/2006/relationships/worksheet" Target="worksheets/sheet13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43" Type="http://schemas.openxmlformats.org/officeDocument/2006/relationships/worksheet" Target="worksheets/sheet143.xml"/><Relationship Id="rId148" Type="http://schemas.openxmlformats.org/officeDocument/2006/relationships/theme" Target="theme/theme1.xml"/><Relationship Id="rId15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.G/&#924;&#917;&#932;&#913;&#934;&#927;&#929;&#913;%20&#924;&#913;&#920;&#919;&#932;&#937;&#925;/2012-2013/&#933;&#960;&#959;&#955;&#959;&#947;&#953;&#963;&#956;&#972;&#962;%20&#956;&#941;&#947;&#953;&#963;&#964;&#959;&#965;%20&#954;&#972;&#963;&#964;&#959;&#965;&#962;%20&#948;&#961;&#959;&#956;&#959;&#955;&#959;&#947;&#943;&#969;&#957;%20&#956;&#949;&#964;&#945;&#966;&#959;&#961;&#940;&#962;%20&#956;&#945;&#952;&#951;&#964;&#974;&#95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units"/>
      <sheetName val="bus"/>
      <sheetName val="minibus"/>
      <sheetName val="taxi"/>
      <sheetName val="Διαδρομή4"/>
      <sheetName val="Διαδρομή7"/>
      <sheetName val="Διαδρομή8"/>
      <sheetName val="Διαδρομή11"/>
      <sheetName val="Διαδρομή12"/>
      <sheetName val="Διαδρομή13"/>
      <sheetName val="Διαδρομή13Β"/>
      <sheetName val="Διαδρομή13Γ"/>
      <sheetName val="Διαδρομή14"/>
      <sheetName val="Διαδρομή15"/>
      <sheetName val="Διαδρομή15Β"/>
      <sheetName val="Διαδρομή16"/>
      <sheetName val="Διαδρομή16Β"/>
      <sheetName val="Διαδρομή17"/>
      <sheetName val="Διαδρομή18"/>
      <sheetName val="Διαδρομή19"/>
      <sheetName val="Διαδρομή19Β"/>
      <sheetName val="Διαδρομή20"/>
      <sheetName val="Διαδρομή21"/>
      <sheetName val="Διαδρομή22"/>
      <sheetName val="Διαδρομή22Β"/>
      <sheetName val="Διαδρομή23"/>
      <sheetName val="Διαδρομή24"/>
      <sheetName val="Διαδρομή25"/>
      <sheetName val="Διαδρομή26"/>
      <sheetName val="Διαδρομή27"/>
      <sheetName val="Διαδρομή31"/>
      <sheetName val="Διαδρομή31Β"/>
      <sheetName val="Διαδρομή32"/>
      <sheetName val="Διαδρομή33"/>
      <sheetName val="Διαδρομή34"/>
      <sheetName val="Διαδρομή35"/>
      <sheetName val="Διαδρομή37"/>
      <sheetName val="Διαδρομή38"/>
      <sheetName val="Διαδρομή39"/>
      <sheetName val="Διαδρομή43"/>
      <sheetName val="Διαδρομή44"/>
      <sheetName val="Διαδρομή45"/>
      <sheetName val="Διαδρομή46"/>
      <sheetName val="Διαδρομή47"/>
      <sheetName val="Διαδρομή48"/>
      <sheetName val="Διαδρομή48Β"/>
      <sheetName val="Διαδρομή50"/>
      <sheetName val="Διαδρομή51"/>
      <sheetName val="Διαδρομή52"/>
      <sheetName val="Διαδρομή53"/>
      <sheetName val="Διαδρομή54"/>
      <sheetName val="Διαδρομή55"/>
      <sheetName val="Διαδρομή56"/>
      <sheetName val="Διαδρομή57"/>
      <sheetName val="Διαδρομή58"/>
      <sheetName val="Διαδρομή59"/>
      <sheetName val="Διαδρομή60"/>
      <sheetName val="Διαδρομή61"/>
      <sheetName val="Διαδρομή62"/>
      <sheetName val="Διαδρομή66"/>
      <sheetName val="Διαδρομή67"/>
      <sheetName val="Διαδρομή68"/>
      <sheetName val="Διαδρομή69"/>
      <sheetName val="Διαδρομή70"/>
      <sheetName val="Διαδρομή71"/>
      <sheetName val="Διαδρομή72"/>
      <sheetName val="Διαδρομή73"/>
      <sheetName val="Διαδρομή74"/>
      <sheetName val="Διαδρομή75"/>
      <sheetName val="Διαδρομή76"/>
      <sheetName val="Διαδρομή77"/>
      <sheetName val="Διαδρομή78"/>
      <sheetName val="Διαδρομή79"/>
      <sheetName val="Διαδρομή80"/>
      <sheetName val="Διαδρομή83"/>
      <sheetName val="Διαδρομή84"/>
      <sheetName val="Διαδρομή87"/>
      <sheetName val="Διαδρομή88"/>
      <sheetName val="Διαδρομή89"/>
      <sheetName val="Διαδρομή90"/>
      <sheetName val="Διαδρομή91"/>
      <sheetName val="Διαδρομή92"/>
      <sheetName val="Διαδρομή93"/>
      <sheetName val="Διαδρομή93Β"/>
      <sheetName val="Διαδρομή94"/>
      <sheetName val="Διαδρομή96"/>
      <sheetName val="Υπολογισμός μέγιστου κόστους δρ"/>
    </sheetNames>
    <sheetDataSet>
      <sheetData sheetId="0">
        <row r="4">
          <cell r="B4">
            <v>1.4</v>
          </cell>
        </row>
        <row r="8">
          <cell r="F8">
            <v>8.0956196581196593</v>
          </cell>
          <cell r="H8">
            <v>15.151515151515152</v>
          </cell>
          <cell r="J8">
            <v>0</v>
          </cell>
        </row>
        <row r="10">
          <cell r="F10">
            <v>1.2526709401709404</v>
          </cell>
          <cell r="H10">
            <v>12.626262626262626</v>
          </cell>
          <cell r="J10">
            <v>0</v>
          </cell>
        </row>
        <row r="19">
          <cell r="B19">
            <v>15</v>
          </cell>
          <cell r="D19">
            <v>45</v>
          </cell>
          <cell r="E19">
            <v>35</v>
          </cell>
        </row>
        <row r="21">
          <cell r="B21">
            <v>30</v>
          </cell>
          <cell r="D21">
            <v>55</v>
          </cell>
          <cell r="E21">
            <v>45</v>
          </cell>
        </row>
        <row r="23">
          <cell r="B23">
            <v>0.4587</v>
          </cell>
          <cell r="D23">
            <v>0.38119999999999998</v>
          </cell>
          <cell r="E23">
            <v>0.60809999999999997</v>
          </cell>
        </row>
        <row r="25">
          <cell r="B25">
            <v>0.1178</v>
          </cell>
          <cell r="D25">
            <v>0.1081</v>
          </cell>
          <cell r="E25">
            <v>0.1157</v>
          </cell>
        </row>
        <row r="31">
          <cell r="B31">
            <v>4.3614999999999994E-2</v>
          </cell>
          <cell r="D31">
            <v>4.7354999999999994E-2</v>
          </cell>
          <cell r="E31">
            <v>0.11869</v>
          </cell>
        </row>
        <row r="33">
          <cell r="B33">
            <v>1.056E-2</v>
          </cell>
          <cell r="D33">
            <v>1.1480000000000001E-2</v>
          </cell>
          <cell r="E33">
            <v>2.878E-2</v>
          </cell>
        </row>
        <row r="35">
          <cell r="B35">
            <v>0.55889423076923073</v>
          </cell>
          <cell r="D35">
            <v>0.18629807692307693</v>
          </cell>
          <cell r="E35">
            <v>0.23952609890109891</v>
          </cell>
        </row>
        <row r="37">
          <cell r="B37">
            <v>2.794471153846154E-2</v>
          </cell>
          <cell r="D37">
            <v>1.524256993006993E-2</v>
          </cell>
          <cell r="E37">
            <v>1.8629807692307692E-2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1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2.bin"/></Relationships>
</file>

<file path=xl/worksheets/_rels/sheet1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3.bin"/></Relationships>
</file>

<file path=xl/worksheets/_rels/sheet1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4.bin"/></Relationships>
</file>

<file path=xl/worksheets/_rels/sheet1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5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6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7.bin"/></Relationships>
</file>

<file path=xl/worksheets/_rels/sheet1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8.bin"/></Relationships>
</file>

<file path=xl/worksheets/_rels/sheet1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0.bin"/></Relationships>
</file>

<file path=xl/worksheets/_rels/sheet1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1.bin"/></Relationships>
</file>

<file path=xl/worksheets/_rels/sheet1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2.bin"/></Relationships>
</file>

<file path=xl/worksheets/_rels/sheet1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3.bin"/></Relationships>
</file>

<file path=xl/worksheets/_rels/sheet14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4.bin"/><Relationship Id="rId1" Type="http://schemas.openxmlformats.org/officeDocument/2006/relationships/hyperlink" Target="mailto:turbomed@otenet.gr" TargetMode="External"/></Relationships>
</file>

<file path=xl/worksheets/_rels/sheet14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5.bin"/><Relationship Id="rId1" Type="http://schemas.openxmlformats.org/officeDocument/2006/relationships/hyperlink" Target="mailto:turbomed@otenet.gr" TargetMode="External"/></Relationships>
</file>

<file path=xl/worksheets/_rels/sheet1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6"/>
  <sheetViews>
    <sheetView tabSelected="1" zoomScale="80" zoomScaleNormal="80" workbookViewId="0">
      <selection activeCell="I20" sqref="I2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1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</v>
      </c>
      <c r="E9" s="36">
        <v>0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3.5999999999999996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3.9272727272727268</v>
      </c>
      <c r="E12" s="39">
        <f>IF(E10=0,0,(E10/E11)*60)</f>
        <v>0</v>
      </c>
      <c r="F12" s="43">
        <f>SUM(C12:E12)+$B$4*[1]units!$J$10</f>
        <v>3.9272727272727268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0.38915999999999995</v>
      </c>
      <c r="E14" s="51">
        <f>E10*E13</f>
        <v>0</v>
      </c>
      <c r="F14" s="52">
        <f>SUM(C14:E14)</f>
        <v>0.38915999999999995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0.54482399999999986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4.1327999999999997E-2</v>
      </c>
      <c r="E18" s="51">
        <f>E10*E17</f>
        <v>0</v>
      </c>
      <c r="F18" s="43">
        <f>SUM(C18:E18)</f>
        <v>4.1327999999999997E-2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5.4873251748251743E-2</v>
      </c>
      <c r="E20" s="51">
        <f>E10*E19</f>
        <v>0</v>
      </c>
      <c r="F20" s="43">
        <f>SUM(C20:E20)</f>
        <v>5.4873251748251743E-2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0.64102525174825165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8.1993006993007003E-2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0.82644628099173545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0.38736613493324856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0.29052460119993645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2.2273552758661794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126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5.2</v>
      </c>
      <c r="E9" s="36">
        <v>0</v>
      </c>
      <c r="F9" s="37">
        <f>SUM(C9:E9)</f>
        <v>5.2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6.24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6.8072727272727276</v>
      </c>
      <c r="E12" s="39">
        <f>IF(E10=0,0,(E10/E11)*60)</f>
        <v>0</v>
      </c>
      <c r="F12" s="43">
        <f>SUM(C12:E12)+$B$4*[1]units!$J$10</f>
        <v>6.8072727272727276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0.67454400000000003</v>
      </c>
      <c r="E14" s="51">
        <f>E10*E13</f>
        <v>0</v>
      </c>
      <c r="F14" s="52">
        <f>SUM(C14:E14)</f>
        <v>0.67454400000000003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0.94436160000000002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7.163520000000001E-2</v>
      </c>
      <c r="E18" s="51">
        <f>E10*E17</f>
        <v>0</v>
      </c>
      <c r="F18" s="43">
        <f>SUM(C18:E18)</f>
        <v>7.163520000000001E-2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9.5113636363636372E-2</v>
      </c>
      <c r="E20" s="51">
        <f>E10*E19</f>
        <v>0</v>
      </c>
      <c r="F20" s="43">
        <f>SUM(C20:E20)</f>
        <v>9.5113636363636372E-2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1.1111104363636364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0.14212121212121215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1.4325068870523416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0.67143463388429758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0.50357597541322319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3.8607491448347111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00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41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1.9</v>
      </c>
      <c r="E9" s="36">
        <v>0</v>
      </c>
      <c r="F9" s="37">
        <f>SUM(C9:E9)</f>
        <v>1.9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2.2799999999999998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2.4872727272727273</v>
      </c>
      <c r="E12" s="39">
        <f>IF(E10=0,0,(E10/E11)*60)</f>
        <v>0</v>
      </c>
      <c r="F12" s="43">
        <f>SUM(C12:E12)+$B$4*[1]units!$J$10</f>
        <v>2.4872727272727273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0.24646799999999999</v>
      </c>
      <c r="E14" s="51">
        <f>E10*E13</f>
        <v>0</v>
      </c>
      <c r="F14" s="52">
        <f>SUM(C14:E14)</f>
        <v>0.24646799999999999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0.34505519999999995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2.61744E-2</v>
      </c>
      <c r="E18" s="51">
        <f>E10*E17</f>
        <v>0</v>
      </c>
      <c r="F18" s="43">
        <f>SUM(C18:E18)</f>
        <v>2.61744E-2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3.4753059440559439E-2</v>
      </c>
      <c r="E20" s="51">
        <f>E10*E19</f>
        <v>0</v>
      </c>
      <c r="F20" s="43">
        <f>SUM(C20:E20)</f>
        <v>3.4753059440559439E-2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0.40598265944055939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5.1928904428904438E-2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0.52341597796143247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0.24533188545772408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0.18399891409329305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1.4106583413819136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01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197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1.9</v>
      </c>
      <c r="E9" s="36">
        <v>0</v>
      </c>
      <c r="F9" s="37">
        <f>SUM(C9:E9)</f>
        <v>1.9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2.2799999999999998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2.4872727272727273</v>
      </c>
      <c r="E12" s="39">
        <f>IF(E10=0,0,(E10/E11)*60)</f>
        <v>0</v>
      </c>
      <c r="F12" s="43">
        <f>SUM(C12:E12)+$B$4*[1]units!$J$10</f>
        <v>2.4872727272727273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0.24646799999999999</v>
      </c>
      <c r="E14" s="51">
        <f>E10*E13</f>
        <v>0</v>
      </c>
      <c r="F14" s="52">
        <f>SUM(C14:E14)</f>
        <v>0.24646799999999999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0.34505519999999995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2.61744E-2</v>
      </c>
      <c r="E18" s="51">
        <f>E10*E17</f>
        <v>0</v>
      </c>
      <c r="F18" s="43">
        <f>SUM(C18:E18)</f>
        <v>2.61744E-2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3.4753059440559439E-2</v>
      </c>
      <c r="E20" s="51">
        <f>E10*E19</f>
        <v>0</v>
      </c>
      <c r="F20" s="43">
        <f>SUM(C20:E20)</f>
        <v>3.4753059440559439E-2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0.40598265944055939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5.1928904428904438E-2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0.52341597796143247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0.24533188545772408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0.18399891409329305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1.4106583413819136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02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42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2.2000000000000002</v>
      </c>
      <c r="E9" s="36">
        <v>0</v>
      </c>
      <c r="F9" s="37">
        <f>SUM(C9:E9)</f>
        <v>2.2000000000000002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2.64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2.88</v>
      </c>
      <c r="E12" s="39">
        <f>IF(E10=0,0,(E10/E11)*60)</f>
        <v>0</v>
      </c>
      <c r="F12" s="43">
        <f>SUM(C12:E12)+$B$4*[1]units!$J$10</f>
        <v>2.88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0.28538400000000003</v>
      </c>
      <c r="E14" s="51">
        <f>E10*E13</f>
        <v>0</v>
      </c>
      <c r="F14" s="52">
        <f>SUM(C14:E14)</f>
        <v>0.28538400000000003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0.39953759999999999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3.0307200000000003E-2</v>
      </c>
      <c r="E18" s="51">
        <f>E10*E17</f>
        <v>0</v>
      </c>
      <c r="F18" s="43">
        <f>SUM(C18:E18)</f>
        <v>3.0307200000000003E-2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4.0240384615384615E-2</v>
      </c>
      <c r="E20" s="51">
        <f>E10*E19</f>
        <v>0</v>
      </c>
      <c r="F20" s="43">
        <f>SUM(C20:E20)</f>
        <v>4.0240384615384615E-2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0.47008518461538457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6.0128205128205138E-2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0.60606060606060597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0.28406849895104891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0.21305137421328668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1.6333938689685312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03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199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2.2000000000000002</v>
      </c>
      <c r="E9" s="36">
        <v>0</v>
      </c>
      <c r="F9" s="37">
        <f>SUM(C9:E9)</f>
        <v>2.2000000000000002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2.64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2.88</v>
      </c>
      <c r="E12" s="39">
        <f>IF(E10=0,0,(E10/E11)*60)</f>
        <v>0</v>
      </c>
      <c r="F12" s="43">
        <f>SUM(C12:E12)+$B$4*[1]units!$J$10</f>
        <v>2.88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0.28538400000000003</v>
      </c>
      <c r="E14" s="51">
        <f>E10*E13</f>
        <v>0</v>
      </c>
      <c r="F14" s="52">
        <f>SUM(C14:E14)</f>
        <v>0.28538400000000003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0.39953759999999999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3.0307200000000003E-2</v>
      </c>
      <c r="E18" s="51">
        <f>E10*E17</f>
        <v>0</v>
      </c>
      <c r="F18" s="43">
        <f>SUM(C18:E18)</f>
        <v>3.0307200000000003E-2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4.0240384615384615E-2</v>
      </c>
      <c r="E20" s="51">
        <f>E10*E19</f>
        <v>0</v>
      </c>
      <c r="F20" s="43">
        <f>SUM(C20:E20)</f>
        <v>4.0240384615384615E-2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0.47008518461538457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6.0128205128205138E-2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0.60606060606060597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0.28406849895104891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0.21305137421328668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1.6333938689685312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04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43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2.9</v>
      </c>
      <c r="E9" s="36">
        <v>0</v>
      </c>
      <c r="F9" s="37">
        <f>SUM(C9:E9)</f>
        <v>2.9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3.48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3.7963636363636364</v>
      </c>
      <c r="E12" s="39">
        <f>IF(E10=0,0,(E10/E11)*60)</f>
        <v>0</v>
      </c>
      <c r="F12" s="43">
        <f>SUM(C12:E12)+$B$4*[1]units!$J$10</f>
        <v>3.7963636363636364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0.37618800000000002</v>
      </c>
      <c r="E14" s="51">
        <f>E10*E13</f>
        <v>0</v>
      </c>
      <c r="F14" s="52">
        <f>SUM(C14:E14)</f>
        <v>0.37618800000000002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0.5266632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3.9950400000000004E-2</v>
      </c>
      <c r="E18" s="51">
        <f>E10*E17</f>
        <v>0</v>
      </c>
      <c r="F18" s="43">
        <f>SUM(C18:E18)</f>
        <v>3.9950400000000004E-2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5.3044143356643356E-2</v>
      </c>
      <c r="E20" s="51">
        <f>E10*E19</f>
        <v>0</v>
      </c>
      <c r="F20" s="43">
        <f>SUM(C20:E20)</f>
        <v>5.3044143356643356E-2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0.61965774335664336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7.9259906759906767E-2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0.79889807162534443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0.37445393043547365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0.28084044782660522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2.1531101000039734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05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200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2.9</v>
      </c>
      <c r="E9" s="36">
        <v>0</v>
      </c>
      <c r="F9" s="37">
        <f>SUM(C9:E9)</f>
        <v>2.9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3.48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3.7963636363636364</v>
      </c>
      <c r="E12" s="39">
        <f>IF(E10=0,0,(E10/E11)*60)</f>
        <v>0</v>
      </c>
      <c r="F12" s="43">
        <f>SUM(C12:E12)+$B$4*[1]units!$J$10</f>
        <v>3.7963636363636364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0.37618800000000002</v>
      </c>
      <c r="E14" s="51">
        <f>E10*E13</f>
        <v>0</v>
      </c>
      <c r="F14" s="52">
        <f>SUM(C14:E14)</f>
        <v>0.37618800000000002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0.5266632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3.9950400000000004E-2</v>
      </c>
      <c r="E18" s="51">
        <f>E10*E17</f>
        <v>0</v>
      </c>
      <c r="F18" s="43">
        <f>SUM(C18:E18)</f>
        <v>3.9950400000000004E-2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5.3044143356643356E-2</v>
      </c>
      <c r="E20" s="51">
        <f>E10*E19</f>
        <v>0</v>
      </c>
      <c r="F20" s="43">
        <f>SUM(C20:E20)</f>
        <v>5.3044143356643356E-2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0.61965774335664336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7.9259906759906767E-2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0.79889807162534443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0.37445393043547365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0.28084044782660522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2.1531101000039734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06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44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</v>
      </c>
      <c r="E9" s="36">
        <v>0</v>
      </c>
      <c r="F9" s="37">
        <f>SUM(C9:E9)</f>
        <v>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2.6181818181818182</v>
      </c>
      <c r="E12" s="39">
        <f>IF(E10=0,0,(E10/E11)*60)</f>
        <v>0</v>
      </c>
      <c r="F12" s="43">
        <f>SUM(C12:E12)+$B$4*[1]units!$J$10</f>
        <v>2.6181818181818182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0.25944</v>
      </c>
      <c r="E14" s="51">
        <f>E10*E13</f>
        <v>0</v>
      </c>
      <c r="F14" s="52">
        <f>SUM(C14:E14)</f>
        <v>0.25944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0.36321599999999998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2.7552E-2</v>
      </c>
      <c r="E18" s="51">
        <f>E10*E17</f>
        <v>0</v>
      </c>
      <c r="F18" s="43">
        <f>SUM(C18:E18)</f>
        <v>2.7552E-2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3.6582167832167833E-2</v>
      </c>
      <c r="E20" s="51">
        <f>E10*E19</f>
        <v>0</v>
      </c>
      <c r="F20" s="43">
        <f>SUM(C20:E20)</f>
        <v>3.6582167832167833E-2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0.42735016783216784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5.4662004662004673E-2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0.5509641873278236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0.25824408995549902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0.19368306746662425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1.4849035172441194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07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201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</v>
      </c>
      <c r="E9" s="36">
        <v>0</v>
      </c>
      <c r="F9" s="37">
        <f>SUM(C9:E9)</f>
        <v>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2.6181818181818182</v>
      </c>
      <c r="E12" s="39">
        <f>IF(E10=0,0,(E10/E11)*60)</f>
        <v>0</v>
      </c>
      <c r="F12" s="43">
        <f>SUM(C12:E12)+$B$4*[1]units!$J$10</f>
        <v>2.6181818181818182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0.25944</v>
      </c>
      <c r="E14" s="51">
        <f>E10*E13</f>
        <v>0</v>
      </c>
      <c r="F14" s="52">
        <f>SUM(C14:E14)</f>
        <v>0.25944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0.36321599999999998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2.7552E-2</v>
      </c>
      <c r="E18" s="51">
        <f>E10*E17</f>
        <v>0</v>
      </c>
      <c r="F18" s="43">
        <f>SUM(C18:E18)</f>
        <v>2.7552E-2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3.6582167832167833E-2</v>
      </c>
      <c r="E20" s="51">
        <f>E10*E19</f>
        <v>0</v>
      </c>
      <c r="F20" s="43">
        <f>SUM(C20:E20)</f>
        <v>3.6582167832167833E-2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0.42735016783216784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5.4662004662004673E-2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0.5509641873278236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0.25824408995549902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0.19368306746662425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1.4849035172441194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45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2.6</v>
      </c>
      <c r="E9" s="36">
        <v>0</v>
      </c>
      <c r="F9" s="37">
        <f>SUM(C9:E9)</f>
        <v>2.6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3.12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3.4036363636363638</v>
      </c>
      <c r="E12" s="39">
        <f>IF(E10=0,0,(E10/E11)*60)</f>
        <v>0</v>
      </c>
      <c r="F12" s="43">
        <f>SUM(C12:E12)+$B$4*[1]units!$J$10</f>
        <v>3.4036363636363638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0.33727200000000002</v>
      </c>
      <c r="E14" s="51">
        <f>E10*E13</f>
        <v>0</v>
      </c>
      <c r="F14" s="52">
        <f>SUM(C14:E14)</f>
        <v>0.33727200000000002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0.47218080000000001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3.5817600000000005E-2</v>
      </c>
      <c r="E18" s="51">
        <f>E10*E17</f>
        <v>0</v>
      </c>
      <c r="F18" s="43">
        <f>SUM(C18:E18)</f>
        <v>3.5817600000000005E-2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4.7556818181818186E-2</v>
      </c>
      <c r="E20" s="51">
        <f>E10*E19</f>
        <v>0</v>
      </c>
      <c r="F20" s="43">
        <f>SUM(C20:E20)</f>
        <v>4.7556818181818186E-2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0.55555521818181819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7.1060606060606074E-2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0.71625344352617082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0.33571731694214879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0.25178798770661159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1.9303745724173555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203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2.6</v>
      </c>
      <c r="E9" s="36">
        <v>0</v>
      </c>
      <c r="F9" s="37">
        <f>SUM(C9:E9)</f>
        <v>2.6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3.12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3.4036363636363638</v>
      </c>
      <c r="E12" s="39">
        <f>IF(E10=0,0,(E10/E11)*60)</f>
        <v>0</v>
      </c>
      <c r="F12" s="43">
        <f>SUM(C12:E12)+$B$4*[1]units!$J$10</f>
        <v>3.4036363636363638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0.33727200000000002</v>
      </c>
      <c r="E14" s="51">
        <f>E10*E13</f>
        <v>0</v>
      </c>
      <c r="F14" s="52">
        <f>SUM(C14:E14)</f>
        <v>0.33727200000000002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0.47218080000000001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3.5817600000000005E-2</v>
      </c>
      <c r="E18" s="51">
        <f>E10*E17</f>
        <v>0</v>
      </c>
      <c r="F18" s="43">
        <f>SUM(C18:E18)</f>
        <v>3.5817600000000005E-2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4.7556818181818186E-2</v>
      </c>
      <c r="E20" s="51">
        <f>E10*E19</f>
        <v>0</v>
      </c>
      <c r="F20" s="43">
        <f>SUM(C20:E20)</f>
        <v>4.7556818181818186E-2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0.55555521818181819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7.1060606060606074E-2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0.71625344352617082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0.33571731694214879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0.25178798770661159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1.9303745724173555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11.2</v>
      </c>
      <c r="F9" s="37">
        <f>SUM(C9:E9)</f>
        <v>11.2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13.44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17.919999999999998</v>
      </c>
      <c r="F12" s="43">
        <f>SUM(C12:E12)+$B$4*[1]units!$J$10</f>
        <v>17.919999999999998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1.5550079999999999</v>
      </c>
      <c r="F14" s="52">
        <f>SUM(C14:E14)</f>
        <v>1.5550079999999999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2.1770111999999999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0.38680320000000001</v>
      </c>
      <c r="F18" s="43">
        <f>SUM(C18:E18)</f>
        <v>0.38680320000000001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0.25038461538461537</v>
      </c>
      <c r="F20" s="43">
        <f>SUM(C20:E20)</f>
        <v>0.25038461538461537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2.8141990153846153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0.37413105413105419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3.7710437710437708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1.73984346013986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1.3048825951048948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10.004099895804194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10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46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5.6</v>
      </c>
      <c r="E9" s="36">
        <v>0</v>
      </c>
      <c r="F9" s="37">
        <f>SUM(C9:E9)</f>
        <v>5.6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6.72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7.330909090909091</v>
      </c>
      <c r="E12" s="39">
        <f>IF(E10=0,0,(E10/E11)*60)</f>
        <v>0</v>
      </c>
      <c r="F12" s="43">
        <f>SUM(C12:E12)+$B$4*[1]units!$J$10</f>
        <v>7.330909090909091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0.72643199999999997</v>
      </c>
      <c r="E14" s="51">
        <f>E10*E13</f>
        <v>0</v>
      </c>
      <c r="F14" s="52">
        <f>SUM(C14:E14)</f>
        <v>0.72643199999999997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1.0170047999999998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7.7145599999999995E-2</v>
      </c>
      <c r="E18" s="51">
        <f>E10*E17</f>
        <v>0</v>
      </c>
      <c r="F18" s="43">
        <f>SUM(C18:E18)</f>
        <v>7.7145599999999995E-2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0.10243006993006992</v>
      </c>
      <c r="E20" s="51">
        <f>E10*E19</f>
        <v>0</v>
      </c>
      <c r="F20" s="43">
        <f>SUM(C20:E20)</f>
        <v>0.10243006993006992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1.1965804699300697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0.15305361305361309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1.5426997245179064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0.72308345187539724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0.54231258890654799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4.1577298482835348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11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205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5.6</v>
      </c>
      <c r="E9" s="36">
        <v>0</v>
      </c>
      <c r="F9" s="37">
        <f>SUM(C9:E9)</f>
        <v>5.6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6.72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7.330909090909091</v>
      </c>
      <c r="E12" s="39">
        <f>IF(E10=0,0,(E10/E11)*60)</f>
        <v>0</v>
      </c>
      <c r="F12" s="43">
        <f>SUM(C12:E12)+$B$4*[1]units!$J$10</f>
        <v>7.330909090909091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0.72643199999999997</v>
      </c>
      <c r="E14" s="51">
        <f>E10*E13</f>
        <v>0</v>
      </c>
      <c r="F14" s="52">
        <f>SUM(C14:E14)</f>
        <v>0.72643199999999997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1.0170047999999998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7.7145599999999995E-2</v>
      </c>
      <c r="E18" s="51">
        <f>E10*E17</f>
        <v>0</v>
      </c>
      <c r="F18" s="43">
        <f>SUM(C18:E18)</f>
        <v>7.7145599999999995E-2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0.10243006993006992</v>
      </c>
      <c r="E20" s="51">
        <f>E10*E19</f>
        <v>0</v>
      </c>
      <c r="F20" s="43">
        <f>SUM(C20:E20)</f>
        <v>0.10243006993006992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1.1965804699300697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0.15305361305361309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1.5426997245179064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0.72308345187539724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0.54231258890654799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4.1577298482835348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12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47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</v>
      </c>
      <c r="E9" s="36">
        <v>0</v>
      </c>
      <c r="F9" s="37">
        <f>SUM(C9:E9)</f>
        <v>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2.6181818181818182</v>
      </c>
      <c r="E12" s="39">
        <f>IF(E10=0,0,(E10/E11)*60)</f>
        <v>0</v>
      </c>
      <c r="F12" s="43">
        <f>SUM(C12:E12)+$B$4*[1]units!$J$10</f>
        <v>2.6181818181818182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0.25944</v>
      </c>
      <c r="E14" s="51">
        <f>E10*E13</f>
        <v>0</v>
      </c>
      <c r="F14" s="52">
        <f>SUM(C14:E14)</f>
        <v>0.25944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0.36321599999999998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2.7552E-2</v>
      </c>
      <c r="E18" s="51">
        <f>E10*E17</f>
        <v>0</v>
      </c>
      <c r="F18" s="43">
        <f>SUM(C18:E18)</f>
        <v>2.7552E-2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3.6582167832167833E-2</v>
      </c>
      <c r="E20" s="51">
        <f>E10*E19</f>
        <v>0</v>
      </c>
      <c r="F20" s="43">
        <f>SUM(C20:E20)</f>
        <v>3.6582167832167833E-2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0.42735016783216784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5.4662004662004673E-2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0.5509641873278236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0.25824408995549902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0.19368306746662425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1.4849035172441194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13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206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</v>
      </c>
      <c r="E9" s="36">
        <v>0</v>
      </c>
      <c r="F9" s="37">
        <f>SUM(C9:E9)</f>
        <v>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2.6181818181818182</v>
      </c>
      <c r="E12" s="39">
        <f>IF(E10=0,0,(E10/E11)*60)</f>
        <v>0</v>
      </c>
      <c r="F12" s="43">
        <f>SUM(C12:E12)+$B$4*[1]units!$J$10</f>
        <v>2.6181818181818182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0.25944</v>
      </c>
      <c r="E14" s="51">
        <f>E10*E13</f>
        <v>0</v>
      </c>
      <c r="F14" s="52">
        <f>SUM(C14:E14)</f>
        <v>0.25944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0.36321599999999998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2.7552E-2</v>
      </c>
      <c r="E18" s="51">
        <f>E10*E17</f>
        <v>0</v>
      </c>
      <c r="F18" s="43">
        <f>SUM(C18:E18)</f>
        <v>2.7552E-2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3.6582167832167833E-2</v>
      </c>
      <c r="E20" s="51">
        <f>E10*E19</f>
        <v>0</v>
      </c>
      <c r="F20" s="43">
        <f>SUM(C20:E20)</f>
        <v>3.6582167832167833E-2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0.42735016783216784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5.4662004662004673E-2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0.5509641873278236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0.25824408995549902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0.19368306746662425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1.4849035172441194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14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207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</v>
      </c>
      <c r="E9" s="36">
        <v>0</v>
      </c>
      <c r="F9" s="37">
        <f>SUM(C9:E9)</f>
        <v>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2.6181818181818182</v>
      </c>
      <c r="E12" s="39">
        <f>IF(E10=0,0,(E10/E11)*60)</f>
        <v>0</v>
      </c>
      <c r="F12" s="43">
        <f>SUM(C12:E12)+$B$4*[1]units!$J$10</f>
        <v>2.6181818181818182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0.25944</v>
      </c>
      <c r="E14" s="51">
        <f>E10*E13</f>
        <v>0</v>
      </c>
      <c r="F14" s="52">
        <f>SUM(C14:E14)</f>
        <v>0.25944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0.36321599999999998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2.7552E-2</v>
      </c>
      <c r="E18" s="51">
        <f>E10*E17</f>
        <v>0</v>
      </c>
      <c r="F18" s="43">
        <f>SUM(C18:E18)</f>
        <v>2.7552E-2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3.6582167832167833E-2</v>
      </c>
      <c r="E20" s="51">
        <f>E10*E19</f>
        <v>0</v>
      </c>
      <c r="F20" s="43">
        <f>SUM(C20:E20)</f>
        <v>3.6582167832167833E-2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0.42735016783216784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5.4662004662004673E-2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0.5509641873278236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0.25824408995549902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0.19368306746662425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1.4849035172441194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D10" sqref="D10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49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11</v>
      </c>
      <c r="E9" s="36">
        <v>0</v>
      </c>
      <c r="F9" s="37">
        <f>SUM(C9:E9)</f>
        <v>11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13.2</v>
      </c>
      <c r="E10" s="39">
        <f>E9*1.2</f>
        <v>0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17.600000000000001</v>
      </c>
      <c r="E12" s="39">
        <f>IF(E10=0,0,(E10/E11)*60)</f>
        <v>0</v>
      </c>
      <c r="F12" s="43">
        <f>SUM(C12:E12)+$B$4*[1]units!$J$8</f>
        <v>17.600000000000001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5.0318399999999999</v>
      </c>
      <c r="E14" s="51">
        <f>E10*E13</f>
        <v>0</v>
      </c>
      <c r="F14" s="52">
        <f>SUM(C14:E14)</f>
        <v>5.0318399999999999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7.0445759999999993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0.62508599999999992</v>
      </c>
      <c r="E18" s="51">
        <f>E10*E17</f>
        <v>0</v>
      </c>
      <c r="F18" s="43">
        <f>SUM(C18:E18)</f>
        <v>0.62508599999999992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2.4591346153846154</v>
      </c>
      <c r="E20" s="51">
        <f>E10*E19</f>
        <v>0</v>
      </c>
      <c r="F20" s="43">
        <f>SUM(C20:E20)</f>
        <v>2.4591346153846154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10.128796615384614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2.3747150997150999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4.4444444444444446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4.2369890398860397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3.17774177991453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24.36268697934473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116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208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6.3</v>
      </c>
      <c r="E9" s="36">
        <v>0</v>
      </c>
      <c r="F9" s="37">
        <f>SUM(C9:E9)</f>
        <v>6.3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7.56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8.2472727272727262</v>
      </c>
      <c r="E12" s="39">
        <f>IF(E10=0,0,(E10/E11)*60)</f>
        <v>0</v>
      </c>
      <c r="F12" s="43">
        <f>SUM(C12:E12)+$B$4*[1]units!$J$10</f>
        <v>8.2472727272727262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0.81723599999999996</v>
      </c>
      <c r="E14" s="51">
        <f>E10*E13</f>
        <v>0</v>
      </c>
      <c r="F14" s="52">
        <f>SUM(C14:E14)</f>
        <v>0.81723599999999996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1.1441303999999999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8.6788799999999999E-2</v>
      </c>
      <c r="E18" s="51">
        <f>E10*E17</f>
        <v>0</v>
      </c>
      <c r="F18" s="43">
        <f>SUM(C18:E18)</f>
        <v>8.6788799999999999E-2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0.11523382867132867</v>
      </c>
      <c r="E20" s="51">
        <f>E10*E19</f>
        <v>0</v>
      </c>
      <c r="F20" s="43">
        <f>SUM(C20:E20)</f>
        <v>0.11523382867132867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1.3461530286713284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0.17218531468531467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1.7355371900826444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0.81346888335982181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0.61010166251986642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4.677446079318976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D25" sqref="D25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49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11</v>
      </c>
      <c r="E9" s="36">
        <v>0</v>
      </c>
      <c r="F9" s="37">
        <f>SUM(C9:E9)</f>
        <v>11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13.2</v>
      </c>
      <c r="E10" s="39">
        <f>E9*1.2</f>
        <v>0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17.600000000000001</v>
      </c>
      <c r="E12" s="39">
        <f>IF(E10=0,0,(E10/E11)*60)</f>
        <v>0</v>
      </c>
      <c r="F12" s="43">
        <f>SUM(C12:E12)+$B$4*[1]units!$J$8</f>
        <v>17.600000000000001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5.0318399999999999</v>
      </c>
      <c r="E14" s="51">
        <f>E10*E13</f>
        <v>0</v>
      </c>
      <c r="F14" s="52">
        <f>SUM(C14:E14)</f>
        <v>5.0318399999999999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7.0445759999999993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0.62508599999999992</v>
      </c>
      <c r="E18" s="51">
        <f>E10*E17</f>
        <v>0</v>
      </c>
      <c r="F18" s="43">
        <f>SUM(C18:E18)</f>
        <v>0.62508599999999992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2.4591346153846154</v>
      </c>
      <c r="E20" s="51">
        <f>E10*E19</f>
        <v>0</v>
      </c>
      <c r="F20" s="43">
        <f>SUM(C20:E20)</f>
        <v>2.4591346153846154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10.128796615384614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2.3747150997150999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4.4444444444444446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4.2369890398860397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3.17774177991453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24.36268697934473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118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211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7.5</v>
      </c>
      <c r="E9" s="36">
        <v>0</v>
      </c>
      <c r="F9" s="37">
        <f>SUM(C9:E9)</f>
        <v>7.5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9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9.8181818181818183</v>
      </c>
      <c r="E12" s="39">
        <f>IF(E10=0,0,(E10/E11)*60)</f>
        <v>0</v>
      </c>
      <c r="F12" s="43">
        <f>SUM(C12:E12)+$B$4*[1]units!$J$10</f>
        <v>9.8181818181818183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0.97289999999999999</v>
      </c>
      <c r="E14" s="51">
        <f>E10*E13</f>
        <v>0</v>
      </c>
      <c r="F14" s="52">
        <f>SUM(C14:E14)</f>
        <v>0.97289999999999999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1.3620599999999998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0.10332000000000001</v>
      </c>
      <c r="E18" s="51">
        <f>E10*E17</f>
        <v>0</v>
      </c>
      <c r="F18" s="43">
        <f>SUM(C18:E18)</f>
        <v>0.10332000000000001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0.13718312937062938</v>
      </c>
      <c r="E20" s="51">
        <f>E10*E19</f>
        <v>0</v>
      </c>
      <c r="F20" s="43">
        <f>SUM(C20:E20)</f>
        <v>0.13718312937062938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1.6025631293706293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0.20498251748251753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2.0661157024793391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0.96841533733312146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0.72631150299984115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5.5683881896654484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19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49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4.5999999999999996</v>
      </c>
      <c r="E9" s="36">
        <v>0</v>
      </c>
      <c r="F9" s="37">
        <f>SUM(C9:E9)</f>
        <v>4.5999999999999996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5.52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6.0218181818181806</v>
      </c>
      <c r="E12" s="39">
        <f>IF(E10=0,0,(E10/E11)*60)</f>
        <v>0</v>
      </c>
      <c r="F12" s="43">
        <f>SUM(C12:E12)+$B$4*[1]units!$J$10</f>
        <v>6.0218181818181806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0.59671199999999991</v>
      </c>
      <c r="E14" s="51">
        <f>E10*E13</f>
        <v>0</v>
      </c>
      <c r="F14" s="52">
        <f>SUM(C14:E14)</f>
        <v>0.59671199999999991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0.83539679999999983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6.3369599999999998E-2</v>
      </c>
      <c r="E18" s="51">
        <f>E10*E17</f>
        <v>0</v>
      </c>
      <c r="F18" s="43">
        <f>SUM(C18:E18)</f>
        <v>6.3369599999999998E-2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8.4138986013986006E-2</v>
      </c>
      <c r="E20" s="51">
        <f>E10*E19</f>
        <v>0</v>
      </c>
      <c r="F20" s="43">
        <f>SUM(C20:E20)</f>
        <v>8.4138986013986006E-2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0.9829053860139858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0.12572261072261071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1.2672176308539944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0.59396140689764776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0.44547105517323582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3.4152780896614745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127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11.2</v>
      </c>
      <c r="F9" s="37">
        <f>SUM(C9:E9)</f>
        <v>11.2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13.44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17.919999999999998</v>
      </c>
      <c r="F12" s="43">
        <f>SUM(C12:E12)+$B$4*[1]units!$J$10</f>
        <v>17.919999999999998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1.5550079999999999</v>
      </c>
      <c r="F14" s="52">
        <f>SUM(C14:E14)</f>
        <v>1.5550079999999999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2.1770111999999999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0.38680320000000001</v>
      </c>
      <c r="F18" s="43">
        <f>SUM(C18:E18)</f>
        <v>0.38680320000000001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0.25038461538461537</v>
      </c>
      <c r="F20" s="43">
        <f>SUM(C20:E20)</f>
        <v>0.25038461538461537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2.8141990153846153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0.37413105413105419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3.7710437710437708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1.73984346013986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1.3048825951048948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10.004099895804194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214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4.5999999999999996</v>
      </c>
      <c r="E9" s="36">
        <v>0</v>
      </c>
      <c r="F9" s="37">
        <f>SUM(C9:E9)</f>
        <v>4.5999999999999996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5.52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6.0218181818181806</v>
      </c>
      <c r="E12" s="39">
        <f>IF(E10=0,0,(E10/E11)*60)</f>
        <v>0</v>
      </c>
      <c r="F12" s="43">
        <f>SUM(C12:E12)+$B$4*[1]units!$J$10</f>
        <v>6.0218181818181806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0.59671199999999991</v>
      </c>
      <c r="E14" s="51">
        <f>E10*E13</f>
        <v>0</v>
      </c>
      <c r="F14" s="52">
        <f>SUM(C14:E14)</f>
        <v>0.59671199999999991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0.83539679999999983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6.3369599999999998E-2</v>
      </c>
      <c r="E18" s="51">
        <f>E10*E17</f>
        <v>0</v>
      </c>
      <c r="F18" s="43">
        <f>SUM(C18:E18)</f>
        <v>6.3369599999999998E-2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8.4138986013986006E-2</v>
      </c>
      <c r="E20" s="51">
        <f>E10*E19</f>
        <v>0</v>
      </c>
      <c r="F20" s="43">
        <f>SUM(C20:E20)</f>
        <v>8.4138986013986006E-2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0.9829053860139858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0.12572261072261071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1.2672176308539944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0.59396140689764776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0.44547105517323582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3.4152780896614745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21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50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1.9</v>
      </c>
      <c r="E9" s="36">
        <v>0</v>
      </c>
      <c r="F9" s="37">
        <f>SUM(C9:E9)</f>
        <v>1.9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2.2799999999999998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2.4872727272727273</v>
      </c>
      <c r="E12" s="39">
        <f>IF(E10=0,0,(E10/E11)*60)</f>
        <v>0</v>
      </c>
      <c r="F12" s="43">
        <f>SUM(C12:E12)+$B$4*[1]units!$J$10</f>
        <v>2.4872727272727273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0.24646799999999999</v>
      </c>
      <c r="E14" s="51">
        <f>E10*E13</f>
        <v>0</v>
      </c>
      <c r="F14" s="52">
        <f>SUM(C14:E14)</f>
        <v>0.24646799999999999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0.34505519999999995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2.61744E-2</v>
      </c>
      <c r="E18" s="51">
        <f>E10*E17</f>
        <v>0</v>
      </c>
      <c r="F18" s="43">
        <f>SUM(C18:E18)</f>
        <v>2.61744E-2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3.4753059440559439E-2</v>
      </c>
      <c r="E20" s="51">
        <f>E10*E19</f>
        <v>0</v>
      </c>
      <c r="F20" s="43">
        <f>SUM(C20:E20)</f>
        <v>3.4753059440559439E-2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0.40598265944055939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5.1928904428904438E-2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0.52341597796143247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0.24533188545772408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0.18399891409329305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1.4106583413819136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22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216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1.9</v>
      </c>
      <c r="E9" s="36">
        <v>0</v>
      </c>
      <c r="F9" s="37">
        <f>SUM(C9:E9)</f>
        <v>1.9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2.2799999999999998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2.4872727272727273</v>
      </c>
      <c r="E12" s="39">
        <f>IF(E10=0,0,(E10/E11)*60)</f>
        <v>0</v>
      </c>
      <c r="F12" s="43">
        <f>SUM(C12:E12)+$B$4*[1]units!$J$10</f>
        <v>2.4872727272727273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0.24646799999999999</v>
      </c>
      <c r="E14" s="51">
        <f>E10*E13</f>
        <v>0</v>
      </c>
      <c r="F14" s="52">
        <f>SUM(C14:E14)</f>
        <v>0.24646799999999999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0.34505519999999995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2.61744E-2</v>
      </c>
      <c r="E18" s="51">
        <f>E10*E17</f>
        <v>0</v>
      </c>
      <c r="F18" s="43">
        <f>SUM(C18:E18)</f>
        <v>2.61744E-2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3.4753059440559439E-2</v>
      </c>
      <c r="E20" s="51">
        <f>E10*E19</f>
        <v>0</v>
      </c>
      <c r="F20" s="43">
        <f>SUM(C20:E20)</f>
        <v>3.4753059440559439E-2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0.40598265944055939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5.1928904428904438E-2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0.52341597796143247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0.24533188545772408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0.18399891409329305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1.4106583413819136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F9" sqref="F9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51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10</v>
      </c>
      <c r="E9" s="36">
        <v>0</v>
      </c>
      <c r="F9" s="37">
        <f>SUM(C9:E9)</f>
        <v>10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12</v>
      </c>
      <c r="E10" s="39">
        <f>E9*1.2</f>
        <v>0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16</v>
      </c>
      <c r="E12" s="39">
        <f>IF(E10=0,0,(E10/E11)*60)</f>
        <v>0</v>
      </c>
      <c r="F12" s="43">
        <f>SUM(C12:E12)+$B$4*[1]units!$J$8</f>
        <v>16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4.5743999999999998</v>
      </c>
      <c r="E14" s="51">
        <f>E10*E13</f>
        <v>0</v>
      </c>
      <c r="F14" s="52">
        <f>SUM(C14:E14)</f>
        <v>4.5743999999999998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6.4041599999999992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0.56825999999999999</v>
      </c>
      <c r="E18" s="51">
        <f>E10*E17</f>
        <v>0</v>
      </c>
      <c r="F18" s="43">
        <f>SUM(C18:E18)</f>
        <v>0.56825999999999999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2.2355769230769234</v>
      </c>
      <c r="E20" s="51">
        <f>E10*E19</f>
        <v>0</v>
      </c>
      <c r="F20" s="43">
        <f>SUM(C20:E20)</f>
        <v>2.2355769230769234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9.207996923076923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2.158831908831909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4.0404040404040407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3.8518082180782178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2.8888561635586636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22.147897253949754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1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D10" sqref="D10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218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7.8</v>
      </c>
      <c r="E9" s="36">
        <v>0</v>
      </c>
      <c r="F9" s="37">
        <f>SUM(C9:E9)</f>
        <v>7.8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9.36</v>
      </c>
      <c r="E10" s="39">
        <f>E9*1.2</f>
        <v>0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12.479999999999999</v>
      </c>
      <c r="E12" s="39">
        <f>IF(E10=0,0,(E10/E11)*60)</f>
        <v>0</v>
      </c>
      <c r="F12" s="43">
        <f>SUM(C12:E12)+$B$4*[1]units!$J$8</f>
        <v>12.479999999999999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3.5680319999999996</v>
      </c>
      <c r="E14" s="51">
        <f>E10*E13</f>
        <v>0</v>
      </c>
      <c r="F14" s="52">
        <f>SUM(C14:E14)</f>
        <v>3.5680319999999996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4.9952447999999992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0.44324279999999994</v>
      </c>
      <c r="E18" s="51">
        <f>E10*E17</f>
        <v>0</v>
      </c>
      <c r="F18" s="43">
        <f>SUM(C18:E18)</f>
        <v>0.44324279999999994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1.7437499999999999</v>
      </c>
      <c r="E20" s="51">
        <f>E10*E19</f>
        <v>0</v>
      </c>
      <c r="F20" s="43">
        <f>SUM(C20:E20)</f>
        <v>1.7437499999999999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7.1822375999999988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1.6838888888888888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3.1515151515151514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3.0044104101010101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2.2533078075757573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17.275359858080808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1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220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10</v>
      </c>
      <c r="E9" s="36">
        <v>0</v>
      </c>
      <c r="F9" s="37">
        <f>SUM(C9:E9)</f>
        <v>10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12</v>
      </c>
      <c r="E10" s="39">
        <f>E9*1.2</f>
        <v>0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16</v>
      </c>
      <c r="E12" s="39">
        <f>IF(E10=0,0,(E10/E11)*60)</f>
        <v>0</v>
      </c>
      <c r="F12" s="43">
        <f>SUM(C12:E12)+$B$4*[1]units!$J$8</f>
        <v>16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4.5743999999999998</v>
      </c>
      <c r="E14" s="51">
        <f>E10*E13</f>
        <v>0</v>
      </c>
      <c r="F14" s="52">
        <f>SUM(C14:E14)</f>
        <v>4.5743999999999998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6.4041599999999992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0.56825999999999999</v>
      </c>
      <c r="E18" s="51">
        <f>E10*E17</f>
        <v>0</v>
      </c>
      <c r="F18" s="43">
        <f>SUM(C18:E18)</f>
        <v>0.56825999999999999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2.2355769230769234</v>
      </c>
      <c r="E20" s="51">
        <f>E10*E19</f>
        <v>0</v>
      </c>
      <c r="F20" s="43">
        <f>SUM(C20:E20)</f>
        <v>2.2355769230769234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9.207996923076923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2.158831908831909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4.0404040404040407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3.8518082180782178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2.8888561635586636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22.147897253949754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126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52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3.2</v>
      </c>
      <c r="F9" s="37">
        <f>SUM(C9:E9)</f>
        <v>3.2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3.84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5.12</v>
      </c>
      <c r="F12" s="43">
        <f>SUM(C12:E12)+$B$4*[1]units!$J$10</f>
        <v>5.12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0.44428799999999996</v>
      </c>
      <c r="F14" s="52">
        <f>SUM(C14:E14)</f>
        <v>0.44428799999999996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0.62200319999999987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0.11051519999999999</v>
      </c>
      <c r="F18" s="43">
        <f>SUM(C18:E18)</f>
        <v>0.11051519999999999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7.1538461538461537E-2</v>
      </c>
      <c r="F20" s="43">
        <f>SUM(C20:E20)</f>
        <v>7.1538461538461537E-2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0.80405686153846145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0.10689458689458692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1.0774410774410774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0.49709813146853143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0.37282359860139858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2.8583142559440557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27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222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3.2</v>
      </c>
      <c r="F9" s="37">
        <f>SUM(C9:E9)</f>
        <v>3.2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3.84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5.12</v>
      </c>
      <c r="F12" s="43">
        <f>SUM(C12:E12)+$B$4*[1]units!$J$10</f>
        <v>5.12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0.44428799999999996</v>
      </c>
      <c r="F14" s="52">
        <f>SUM(C14:E14)</f>
        <v>0.44428799999999996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0.62200319999999987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0.11051519999999999</v>
      </c>
      <c r="F18" s="43">
        <f>SUM(C18:E18)</f>
        <v>0.11051519999999999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7.1538461538461537E-2</v>
      </c>
      <c r="F20" s="43">
        <f>SUM(C20:E20)</f>
        <v>7.1538461538461537E-2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0.80405686153846145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0.10689458689458692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1.0774410774410774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0.49709813146853143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0.37282359860139858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2.8583142559440557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28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223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3.2</v>
      </c>
      <c r="F9" s="37">
        <f>SUM(C9:E9)</f>
        <v>3.2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3.84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5.12</v>
      </c>
      <c r="F12" s="43">
        <f>SUM(C12:E12)+$B$4*[1]units!$J$10</f>
        <v>5.12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0.44428799999999996</v>
      </c>
      <c r="F14" s="52">
        <f>SUM(C14:E14)</f>
        <v>0.44428799999999996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0.62200319999999987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0.11051519999999999</v>
      </c>
      <c r="F18" s="43">
        <f>SUM(C18:E18)</f>
        <v>0.11051519999999999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7.1538461538461537E-2</v>
      </c>
      <c r="F20" s="43">
        <f>SUM(C20:E20)</f>
        <v>7.1538461538461537E-2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0.80405686153846145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0.10689458689458692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1.0774410774410774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0.49709813146853143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0.37282359860139858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2.8583142559440557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3" sqref="B3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53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5.4</v>
      </c>
      <c r="F9" s="37">
        <f>SUM(C9:E9)</f>
        <v>5.4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6.48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11.10857142857143</v>
      </c>
      <c r="F12" s="43">
        <f>SUM(C12:E12)+$B$4*[1]units!$J$8</f>
        <v>11.10857142857143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3.9404880000000002</v>
      </c>
      <c r="F14" s="52">
        <f>SUM(C14:E14)</f>
        <v>3.9404880000000002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5.5166832000000001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0.76911120000000011</v>
      </c>
      <c r="F18" s="43">
        <f>SUM(C18:E18)</f>
        <v>0.76911120000000011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1.552129120879121</v>
      </c>
      <c r="F20" s="43">
        <f>SUM(C20:E20)</f>
        <v>1.552129120879121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7.8379235208791211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1.4988461538461544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2.8051948051948061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3.0354911199800201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2.2766183399850148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17.454073939885113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E10" sqref="E10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7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5.2</v>
      </c>
      <c r="F9" s="37">
        <f>SUM(C9:E9)</f>
        <v>5.2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6.24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10.697142857142858</v>
      </c>
      <c r="F12" s="43">
        <f>SUM(C12:E12)+$B$4*[1]units!$J$8</f>
        <v>10.697142857142858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3.7945440000000001</v>
      </c>
      <c r="F14" s="52">
        <f>SUM(C14:E14)</f>
        <v>3.7945440000000001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5.3123616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0.7406256</v>
      </c>
      <c r="F18" s="43">
        <f>SUM(C18:E18)</f>
        <v>0.7406256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1.4946428571428572</v>
      </c>
      <c r="F20" s="43">
        <f>SUM(C20:E20)</f>
        <v>1.4946428571428572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7.5476300571428574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1.4433333333333338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2.7012987012987018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2.9230655229437232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2.1922991422077924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16.80762675692641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1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224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5.4</v>
      </c>
      <c r="F9" s="37">
        <f>SUM(C9:E9)</f>
        <v>5.4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6.48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11.10857142857143</v>
      </c>
      <c r="F12" s="43">
        <f>SUM(C12:E12)+$B$4*[1]units!$J$8</f>
        <v>11.10857142857143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3.9404880000000002</v>
      </c>
      <c r="F14" s="52">
        <f>SUM(C14:E14)</f>
        <v>3.9404880000000002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5.5166832000000001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0.76911120000000011</v>
      </c>
      <c r="F18" s="43">
        <f>SUM(C18:E18)</f>
        <v>0.76911120000000011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1.552129120879121</v>
      </c>
      <c r="F20" s="43">
        <f>SUM(C20:E20)</f>
        <v>1.552129120879121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7.8379235208791211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1.4988461538461544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2.8051948051948061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3.0354911199800201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2.2766183399850148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17.454073939885113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131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54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2.2999999999999998</v>
      </c>
      <c r="F9" s="37">
        <f>SUM(C9:E9)</f>
        <v>2.2999999999999998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2.76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3.6799999999999997</v>
      </c>
      <c r="F12" s="43">
        <f>SUM(C12:E12)+$B$4*[1]units!$J$10</f>
        <v>3.6799999999999997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0.31933199999999995</v>
      </c>
      <c r="F14" s="52">
        <f>SUM(C14:E14)</f>
        <v>0.31933199999999995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0.44706479999999987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7.9432799999999998E-2</v>
      </c>
      <c r="F18" s="43">
        <f>SUM(C18:E18)</f>
        <v>7.9432799999999998E-2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5.1418269230769226E-2</v>
      </c>
      <c r="F20" s="43">
        <f>SUM(C20:E20)</f>
        <v>5.1418269230769226E-2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0.5779158692307691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7.6830484330484339E-2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0.77441077441077444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0.35728928199300697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0.26796696149475518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2.0544133714597899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32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225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2.2999999999999998</v>
      </c>
      <c r="F9" s="37">
        <f>SUM(C9:E9)</f>
        <v>2.2999999999999998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2.76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3.6799999999999997</v>
      </c>
      <c r="F12" s="43">
        <f>SUM(C12:E12)+$B$4*[1]units!$J$10</f>
        <v>3.6799999999999997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0.31933199999999995</v>
      </c>
      <c r="F14" s="52">
        <f>SUM(C14:E14)</f>
        <v>0.31933199999999995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0.44706479999999987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7.9432799999999998E-2</v>
      </c>
      <c r="F18" s="43">
        <f>SUM(C18:E18)</f>
        <v>7.9432799999999998E-2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5.1418269230769226E-2</v>
      </c>
      <c r="F20" s="43">
        <f>SUM(C20:E20)</f>
        <v>5.1418269230769226E-2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0.5779158692307691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7.6830484330484339E-2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0.77441077441077444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0.35728928199300697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0.26796696149475518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2.0544133714597899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33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226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2.2999999999999998</v>
      </c>
      <c r="F9" s="37">
        <f>SUM(C9:E9)</f>
        <v>2.2999999999999998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2.76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3.6799999999999997</v>
      </c>
      <c r="F12" s="43">
        <f>SUM(C12:E12)+$B$4*[1]units!$J$10</f>
        <v>3.6799999999999997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0.31933199999999995</v>
      </c>
      <c r="F14" s="52">
        <f>SUM(C14:E14)</f>
        <v>0.31933199999999995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0.44706479999999987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7.9432799999999998E-2</v>
      </c>
      <c r="F18" s="43">
        <f>SUM(C18:E18)</f>
        <v>7.9432799999999998E-2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5.1418269230769226E-2</v>
      </c>
      <c r="F20" s="43">
        <f>SUM(C20:E20)</f>
        <v>5.1418269230769226E-2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0.5779158692307691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7.6830484330484339E-2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0.77441077441077444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0.35728928199300697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0.26796696149475518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2.0544133714597899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34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55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4.0999999999999996</v>
      </c>
      <c r="F9" s="37">
        <f>SUM(C9:E9)</f>
        <v>4.0999999999999996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4.919999999999999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6.5599999999999987</v>
      </c>
      <c r="F12" s="43">
        <f>SUM(C12:E12)+$B$4*[1]units!$J$10</f>
        <v>6.5599999999999987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0.56924399999999986</v>
      </c>
      <c r="F14" s="52">
        <f>SUM(C14:E14)</f>
        <v>0.56924399999999986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0.79694159999999981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0.14159759999999996</v>
      </c>
      <c r="F18" s="43">
        <f>SUM(C18:E18)</f>
        <v>0.14159759999999996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9.165865384615382E-2</v>
      </c>
      <c r="F20" s="43">
        <f>SUM(C20:E20)</f>
        <v>9.165865384615382E-2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1.0301978538461536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0.13695868945868947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1.3804713804713802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0.63690698094405573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0.47768023570804174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3.6622151404283203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35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227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4.0999999999999996</v>
      </c>
      <c r="F9" s="37">
        <f>SUM(C9:E9)</f>
        <v>4.0999999999999996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4.919999999999999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6.5599999999999987</v>
      </c>
      <c r="F12" s="43">
        <f>SUM(C12:E12)+$B$4*[1]units!$J$10</f>
        <v>6.5599999999999987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0.56924399999999986</v>
      </c>
      <c r="F14" s="52">
        <f>SUM(C14:E14)</f>
        <v>0.56924399999999986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0.79694159999999981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0.14159759999999996</v>
      </c>
      <c r="F18" s="43">
        <f>SUM(C18:E18)</f>
        <v>0.14159759999999996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9.165865384615382E-2</v>
      </c>
      <c r="F20" s="43">
        <f>SUM(C20:E20)</f>
        <v>9.165865384615382E-2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1.0301978538461536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0.13695868945868947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1.3804713804713802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0.63690698094405573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0.47768023570804174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3.6622151404283203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36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56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9.1</v>
      </c>
      <c r="E9" s="36">
        <v>0</v>
      </c>
      <c r="F9" s="37">
        <f>SUM(C9:E9)</f>
        <v>9.1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10.92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11.912727272727274</v>
      </c>
      <c r="E12" s="39">
        <f>IF(E10=0,0,(E10/E11)*60)</f>
        <v>0</v>
      </c>
      <c r="F12" s="43">
        <f>SUM(C12:E12)+$B$4*[1]units!$J$10</f>
        <v>11.912727272727274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1.1804520000000001</v>
      </c>
      <c r="E14" s="51">
        <f>E10*E13</f>
        <v>0</v>
      </c>
      <c r="F14" s="52">
        <f>SUM(C14:E14)</f>
        <v>1.1804520000000001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1.6526327999999999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0.12536160000000002</v>
      </c>
      <c r="E18" s="51">
        <f>E10*E17</f>
        <v>0</v>
      </c>
      <c r="F18" s="43">
        <f>SUM(C18:E18)</f>
        <v>0.12536160000000002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0.16644886363636363</v>
      </c>
      <c r="E20" s="51">
        <f>E10*E19</f>
        <v>0</v>
      </c>
      <c r="F20" s="43">
        <f>SUM(C20:E20)</f>
        <v>0.16644886363636363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1.9444432636363636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0.2487121212121213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2.506887052341598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1.1750106092975208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0.88125795697314058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6.7563110034607448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37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230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9.1</v>
      </c>
      <c r="E9" s="36">
        <v>0</v>
      </c>
      <c r="F9" s="37">
        <f>SUM(C9:E9)</f>
        <v>9.1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10.92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11.912727272727274</v>
      </c>
      <c r="E12" s="39">
        <f>IF(E10=0,0,(E10/E11)*60)</f>
        <v>0</v>
      </c>
      <c r="F12" s="43">
        <f>SUM(C12:E12)+$B$4*[1]units!$J$10</f>
        <v>11.912727272727274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1.1804520000000001</v>
      </c>
      <c r="E14" s="51">
        <f>E10*E13</f>
        <v>0</v>
      </c>
      <c r="F14" s="52">
        <f>SUM(C14:E14)</f>
        <v>1.1804520000000001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1.6526327999999999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0.12536160000000002</v>
      </c>
      <c r="E18" s="51">
        <f>E10*E17</f>
        <v>0</v>
      </c>
      <c r="F18" s="43">
        <f>SUM(C18:E18)</f>
        <v>0.12536160000000002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0.16644886363636363</v>
      </c>
      <c r="E20" s="51">
        <f>E10*E19</f>
        <v>0</v>
      </c>
      <c r="F20" s="43">
        <f>SUM(C20:E20)</f>
        <v>0.16644886363636363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1.9444432636363636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0.2487121212121213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2.506887052341598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1.1750106092975208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0.88125795697314058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6.7563110034607448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38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57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</v>
      </c>
      <c r="E9" s="36">
        <v>0</v>
      </c>
      <c r="F9" s="37">
        <f>SUM(C9:E9)</f>
        <v>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2.6181818181818182</v>
      </c>
      <c r="E12" s="39">
        <f>IF(E10=0,0,(E10/E11)*60)</f>
        <v>0</v>
      </c>
      <c r="F12" s="43">
        <f>SUM(C12:E12)+$B$4*[1]units!$J$10</f>
        <v>2.6181818181818182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0.25944</v>
      </c>
      <c r="E14" s="51">
        <f>E10*E13</f>
        <v>0</v>
      </c>
      <c r="F14" s="52">
        <f>SUM(C14:E14)</f>
        <v>0.25944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0.36321599999999998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2.7552E-2</v>
      </c>
      <c r="E18" s="51">
        <f>E10*E17</f>
        <v>0</v>
      </c>
      <c r="F18" s="43">
        <f>SUM(C18:E18)</f>
        <v>2.7552E-2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3.6582167832167833E-2</v>
      </c>
      <c r="E20" s="51">
        <f>E10*E19</f>
        <v>0</v>
      </c>
      <c r="F20" s="43">
        <f>SUM(C20:E20)</f>
        <v>3.6582167832167833E-2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0.42735016783216784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5.4662004662004673E-2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0.5509641873278236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0.25824408995549902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0.19368306746662425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1.4849035172441194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39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233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</v>
      </c>
      <c r="E9" s="36">
        <v>0</v>
      </c>
      <c r="F9" s="37">
        <f>SUM(C9:E9)</f>
        <v>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2.6181818181818182</v>
      </c>
      <c r="E12" s="39">
        <f>IF(E10=0,0,(E10/E11)*60)</f>
        <v>0</v>
      </c>
      <c r="F12" s="43">
        <f>SUM(C12:E12)+$B$4*[1]units!$J$10</f>
        <v>2.6181818181818182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0.25944</v>
      </c>
      <c r="E14" s="51">
        <f>E10*E13</f>
        <v>0</v>
      </c>
      <c r="F14" s="52">
        <f>SUM(C14:E14)</f>
        <v>0.25944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0.36321599999999998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2.7552E-2</v>
      </c>
      <c r="E18" s="51">
        <f>E10*E17</f>
        <v>0</v>
      </c>
      <c r="F18" s="43">
        <f>SUM(C18:E18)</f>
        <v>2.7552E-2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3.6582167832167833E-2</v>
      </c>
      <c r="E20" s="51">
        <f>E10*E19</f>
        <v>0</v>
      </c>
      <c r="F20" s="43">
        <f>SUM(C20:E20)</f>
        <v>3.6582167832167833E-2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0.42735016783216784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5.4662004662004673E-2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0.5509641873278236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0.25824408995549902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0.19368306746662425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1.4849035172441194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topLeftCell="A2"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128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5.2</v>
      </c>
      <c r="F9" s="37">
        <f>SUM(C9:E9)</f>
        <v>5.2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6.24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10.697142857142858</v>
      </c>
      <c r="F12" s="43">
        <f>SUM(C12:E12)+$B$4*[1]units!$J$8</f>
        <v>10.697142857142858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3.7945440000000001</v>
      </c>
      <c r="F14" s="52">
        <f>SUM(C14:E14)</f>
        <v>3.7945440000000001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5.3123616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0.7406256</v>
      </c>
      <c r="F18" s="43">
        <f>SUM(C18:E18)</f>
        <v>0.7406256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1.4946428571428572</v>
      </c>
      <c r="F20" s="43">
        <f>SUM(C20:E20)</f>
        <v>1.4946428571428572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7.5476300571428574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1.4433333333333338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2.7012987012987018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2.9230655229437232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2.1922991422077924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16.80762675692641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140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58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4.5999999999999996</v>
      </c>
      <c r="E9" s="36">
        <v>0</v>
      </c>
      <c r="F9" s="37">
        <f>SUM(C9:E9)</f>
        <v>4.5999999999999996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5.52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6.0218181818181806</v>
      </c>
      <c r="E12" s="39">
        <f>IF(E10=0,0,(E10/E11)*60)</f>
        <v>0</v>
      </c>
      <c r="F12" s="43">
        <f>SUM(C12:E12)+$B$4*[1]units!$J$10</f>
        <v>6.0218181818181806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0.59671199999999991</v>
      </c>
      <c r="E14" s="51">
        <f>E10*E13</f>
        <v>0</v>
      </c>
      <c r="F14" s="52">
        <f>SUM(C14:E14)</f>
        <v>0.59671199999999991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0.83539679999999983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6.3369599999999998E-2</v>
      </c>
      <c r="E18" s="51">
        <f>E10*E17</f>
        <v>0</v>
      </c>
      <c r="F18" s="43">
        <f>SUM(C18:E18)</f>
        <v>6.3369599999999998E-2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8.4138986013986006E-2</v>
      </c>
      <c r="E20" s="51">
        <f>E10*E19</f>
        <v>0</v>
      </c>
      <c r="F20" s="43">
        <f>SUM(C20:E20)</f>
        <v>8.4138986013986006E-2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0.9829053860139858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0.12572261072261071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1.2672176308539944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0.59396140689764776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0.44547105517323582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3.4152780896614745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41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235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4.5999999999999996</v>
      </c>
      <c r="E9" s="36">
        <v>0</v>
      </c>
      <c r="F9" s="37">
        <f>SUM(C9:E9)</f>
        <v>4.5999999999999996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5.52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6.0218181818181806</v>
      </c>
      <c r="E12" s="39">
        <f>IF(E10=0,0,(E10/E11)*60)</f>
        <v>0</v>
      </c>
      <c r="F12" s="43">
        <f>SUM(C12:E12)+$B$4*[1]units!$J$10</f>
        <v>6.0218181818181806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0.59671199999999991</v>
      </c>
      <c r="E14" s="51">
        <f>E10*E13</f>
        <v>0</v>
      </c>
      <c r="F14" s="52">
        <f>SUM(C14:E14)</f>
        <v>0.59671199999999991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0.83539679999999983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6.3369599999999998E-2</v>
      </c>
      <c r="E18" s="51">
        <f>E10*E17</f>
        <v>0</v>
      </c>
      <c r="F18" s="43">
        <f>SUM(C18:E18)</f>
        <v>6.3369599999999998E-2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8.4138986013986006E-2</v>
      </c>
      <c r="E20" s="51">
        <f>E10*E19</f>
        <v>0</v>
      </c>
      <c r="F20" s="43">
        <f>SUM(C20:E20)</f>
        <v>8.4138986013986006E-2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0.9829053860139858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0.12572261072261071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1.2672176308539944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0.59396140689764776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0.44547105517323582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3.4152780896614745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42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59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9.4</v>
      </c>
      <c r="F9" s="37">
        <f>SUM(C9:E9)</f>
        <v>9.4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11.28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15.04</v>
      </c>
      <c r="F12" s="43">
        <f>SUM(C12:E12)+$B$4*[1]units!$J$10</f>
        <v>15.04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1.3050959999999998</v>
      </c>
      <c r="F14" s="52">
        <f>SUM(C14:E14)</f>
        <v>1.3050959999999998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1.8271343999999996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0.32463839999999999</v>
      </c>
      <c r="F18" s="43">
        <f>SUM(C18:E18)</f>
        <v>0.32463839999999999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0.21014423076923075</v>
      </c>
      <c r="F20" s="43">
        <f>SUM(C20:E20)</f>
        <v>0.21014423076923075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2.3619170307692308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0.31400284900284903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3.1649831649831648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1.460225761188811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1.0951693208916082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8.3962981268356636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43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236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9.4</v>
      </c>
      <c r="F9" s="37">
        <f>SUM(C9:E9)</f>
        <v>9.4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11.28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15.04</v>
      </c>
      <c r="F12" s="43">
        <f>SUM(C12:E12)+$B$4*[1]units!$J$10</f>
        <v>15.04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1.3050959999999998</v>
      </c>
      <c r="F14" s="52">
        <f>SUM(C14:E14)</f>
        <v>1.3050959999999998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1.8271343999999996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0.32463839999999999</v>
      </c>
      <c r="F18" s="43">
        <f>SUM(C18:E18)</f>
        <v>0.32463839999999999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0.21014423076923075</v>
      </c>
      <c r="F20" s="43">
        <f>SUM(C20:E20)</f>
        <v>0.21014423076923075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2.3619170307692308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0.31400284900284903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3.1649831649831648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1.460225761188811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1.0951693208916082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8.3962981268356636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44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60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14.8</v>
      </c>
      <c r="F9" s="37">
        <f>SUM(C9:E9)</f>
        <v>14.8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17.760000000000002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23.680000000000003</v>
      </c>
      <c r="F12" s="43">
        <f>SUM(C12:E12)+$B$4*[1]units!$J$10</f>
        <v>23.680000000000003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2.0548320000000002</v>
      </c>
      <c r="F14" s="52">
        <f>SUM(C14:E14)</f>
        <v>2.0548320000000002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2.8767648000000001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0.51113280000000005</v>
      </c>
      <c r="F18" s="43">
        <f>SUM(C18:E18)</f>
        <v>0.51113280000000005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0.33086538461538462</v>
      </c>
      <c r="F20" s="43">
        <f>SUM(C20:E20)</f>
        <v>0.33086538461538462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3.7187629846153847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0.4943874643874645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4.9831649831649836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2.2990788580419581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1.7243091435314686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13.219703433741261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hyperlinks>
    <hyperlink ref="F15" r:id="rId1" display="turbomed@otenet.gr"/>
  </hyperlinks>
  <pageMargins left="0.7" right="0.7" top="0.75" bottom="0.75" header="0.3" footer="0.3"/>
  <pageSetup paperSize="9" orientation="portrait" r:id="rId2"/>
</worksheet>
</file>

<file path=xl/worksheets/sheet145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J24" sqref="J2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237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14.8</v>
      </c>
      <c r="F9" s="37">
        <f>SUM(C9:E9)</f>
        <v>14.8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17.760000000000002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23.680000000000003</v>
      </c>
      <c r="F12" s="43">
        <f>SUM(C12:E12)+$B$4*[1]units!$J$10</f>
        <v>23.680000000000003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2.0548320000000002</v>
      </c>
      <c r="F14" s="52">
        <f>SUM(C14:E14)</f>
        <v>2.0548320000000002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2.8767648000000001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0.51113280000000005</v>
      </c>
      <c r="F18" s="43">
        <f>SUM(C18:E18)</f>
        <v>0.51113280000000005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0.33086538461538462</v>
      </c>
      <c r="F20" s="43">
        <f>SUM(C20:E20)</f>
        <v>0.33086538461538462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3.7187629846153847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0.4943874643874645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4.9831649831649836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2.2990788580419581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1.7243091435314686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13.219703433741261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hyperlinks>
    <hyperlink ref="F15" r:id="rId1" display="turbomed@otenet.gr"/>
  </hyperlinks>
  <pageMargins left="0.7" right="0.7" top="0.75" bottom="0.75" header="0.3" footer="0.3"/>
  <pageSetup paperSize="9" orientation="portrait" r:id="rId2"/>
</worksheet>
</file>

<file path=xl/worksheets/sheet1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7"/>
  <sheetViews>
    <sheetView topLeftCell="C1" zoomScale="80" zoomScaleNormal="80" workbookViewId="0">
      <pane ySplit="8" topLeftCell="A135" activePane="bottomLeft" state="frozen"/>
      <selection pane="bottomLeft" activeCell="I156" sqref="I156"/>
    </sheetView>
  </sheetViews>
  <sheetFormatPr defaultRowHeight="15"/>
  <cols>
    <col min="1" max="1" width="9.7109375" bestFit="1" customWidth="1"/>
    <col min="2" max="2" width="18.7109375" bestFit="1" customWidth="1"/>
    <col min="3" max="3" width="17.28515625" bestFit="1" customWidth="1"/>
    <col min="4" max="4" width="23" customWidth="1"/>
    <col min="5" max="5" width="9" bestFit="1" customWidth="1"/>
    <col min="6" max="6" width="19.28515625" customWidth="1"/>
    <col min="7" max="7" width="10.140625" bestFit="1" customWidth="1"/>
    <col min="8" max="8" width="16.28515625" bestFit="1" customWidth="1"/>
    <col min="9" max="9" width="16.7109375" customWidth="1"/>
    <col min="10" max="10" width="32.140625" customWidth="1"/>
  </cols>
  <sheetData>
    <row r="1" spans="1:9">
      <c r="B1" s="4" t="s">
        <v>91</v>
      </c>
    </row>
    <row r="2" spans="1:9">
      <c r="B2" t="s">
        <v>92</v>
      </c>
    </row>
    <row r="3" spans="1:9">
      <c r="B3" t="s">
        <v>93</v>
      </c>
    </row>
    <row r="4" spans="1:9">
      <c r="B4" t="s">
        <v>110</v>
      </c>
    </row>
    <row r="5" spans="1:9">
      <c r="B5" t="s">
        <v>109</v>
      </c>
    </row>
    <row r="6" spans="1:9">
      <c r="B6" t="s">
        <v>108</v>
      </c>
    </row>
    <row r="8" spans="1:9">
      <c r="A8" s="84" t="s">
        <v>94</v>
      </c>
      <c r="B8" s="84" t="s">
        <v>95</v>
      </c>
      <c r="C8" s="84" t="s">
        <v>101</v>
      </c>
      <c r="D8" s="84" t="s">
        <v>96</v>
      </c>
      <c r="E8" s="84" t="s">
        <v>97</v>
      </c>
      <c r="F8" s="84" t="s">
        <v>98</v>
      </c>
      <c r="G8" s="84" t="s">
        <v>99</v>
      </c>
      <c r="H8" s="84" t="s">
        <v>102</v>
      </c>
      <c r="I8" s="84" t="s">
        <v>103</v>
      </c>
    </row>
    <row r="9" spans="1:9">
      <c r="A9" s="3">
        <v>1</v>
      </c>
      <c r="B9" s="3" t="s">
        <v>19</v>
      </c>
      <c r="C9" s="3"/>
      <c r="D9" s="3" t="s">
        <v>49</v>
      </c>
      <c r="E9" s="3">
        <v>1</v>
      </c>
      <c r="F9" s="1" t="s">
        <v>100</v>
      </c>
      <c r="G9" s="80">
        <v>3</v>
      </c>
      <c r="H9" s="83">
        <f>Διαδρομή1!$F$28</f>
        <v>2.2273552758661794</v>
      </c>
      <c r="I9" s="83">
        <f>H9*180</f>
        <v>400.92394965591228</v>
      </c>
    </row>
    <row r="10" spans="1:9">
      <c r="A10" s="3" t="s">
        <v>119</v>
      </c>
      <c r="B10" s="3" t="s">
        <v>49</v>
      </c>
      <c r="C10" s="3"/>
      <c r="D10" s="3" t="s">
        <v>19</v>
      </c>
      <c r="E10" s="3">
        <v>1</v>
      </c>
      <c r="F10" s="3" t="s">
        <v>100</v>
      </c>
      <c r="G10" s="81">
        <v>3</v>
      </c>
      <c r="H10" s="83">
        <f>Διαδρομή1Α!$F$28</f>
        <v>2.2273552758661794</v>
      </c>
      <c r="I10" s="83">
        <f t="shared" ref="I10:I21" si="0">H10*180</f>
        <v>400.92394965591228</v>
      </c>
    </row>
    <row r="11" spans="1:9">
      <c r="A11" s="3">
        <v>2</v>
      </c>
      <c r="B11" s="3" t="s">
        <v>2</v>
      </c>
      <c r="C11" s="3"/>
      <c r="D11" s="3" t="s">
        <v>5</v>
      </c>
      <c r="E11" s="88">
        <v>1</v>
      </c>
      <c r="F11" s="3" t="s">
        <v>100</v>
      </c>
      <c r="G11" s="81">
        <v>7.7</v>
      </c>
      <c r="H11" s="83">
        <f>Διαδρομή2!$F$28</f>
        <v>5.7168785413898604</v>
      </c>
      <c r="I11" s="83">
        <f t="shared" si="0"/>
        <v>1029.0381374501749</v>
      </c>
    </row>
    <row r="12" spans="1:9">
      <c r="A12" s="3" t="s">
        <v>120</v>
      </c>
      <c r="B12" s="3" t="s">
        <v>5</v>
      </c>
      <c r="C12" s="3"/>
      <c r="D12" s="3" t="s">
        <v>2</v>
      </c>
      <c r="E12" s="88">
        <v>1</v>
      </c>
      <c r="F12" s="3" t="s">
        <v>100</v>
      </c>
      <c r="G12" s="81">
        <v>7.7</v>
      </c>
      <c r="H12" s="83">
        <f>Διαδρομή2Α!$F$28</f>
        <v>5.7168785413898604</v>
      </c>
      <c r="I12" s="83">
        <f t="shared" si="0"/>
        <v>1029.0381374501749</v>
      </c>
    </row>
    <row r="13" spans="1:9">
      <c r="A13" s="3">
        <v>3</v>
      </c>
      <c r="B13" s="5" t="s">
        <v>16</v>
      </c>
      <c r="C13" s="5" t="s">
        <v>17</v>
      </c>
      <c r="D13" s="3" t="s">
        <v>1</v>
      </c>
      <c r="E13" s="3">
        <v>2</v>
      </c>
      <c r="F13" s="3" t="s">
        <v>100</v>
      </c>
      <c r="G13" s="81">
        <v>13.9</v>
      </c>
      <c r="H13" s="83">
        <f>Διαδρομή3!$F$28</f>
        <v>10.32007944484663</v>
      </c>
      <c r="I13" s="83">
        <f t="shared" si="0"/>
        <v>1857.6143000723935</v>
      </c>
    </row>
    <row r="14" spans="1:9">
      <c r="A14" s="3" t="s">
        <v>121</v>
      </c>
      <c r="B14" s="5" t="s">
        <v>1</v>
      </c>
      <c r="C14" s="5" t="s">
        <v>17</v>
      </c>
      <c r="D14" s="5" t="s">
        <v>16</v>
      </c>
      <c r="E14" s="3">
        <v>2</v>
      </c>
      <c r="F14" s="3" t="s">
        <v>100</v>
      </c>
      <c r="G14" s="81">
        <v>13.9</v>
      </c>
      <c r="H14" s="83">
        <f>Διαδρομή3Α!$F$28</f>
        <v>10.32007944484663</v>
      </c>
      <c r="I14" s="83">
        <f t="shared" si="0"/>
        <v>1857.6143000723935</v>
      </c>
    </row>
    <row r="15" spans="1:9">
      <c r="A15" s="3">
        <v>4</v>
      </c>
      <c r="B15" s="5" t="s">
        <v>122</v>
      </c>
      <c r="C15" s="5" t="s">
        <v>123</v>
      </c>
      <c r="D15" s="3" t="s">
        <v>6</v>
      </c>
      <c r="E15" s="88">
        <v>1</v>
      </c>
      <c r="F15" s="3" t="s">
        <v>100</v>
      </c>
      <c r="G15" s="81">
        <v>23</v>
      </c>
      <c r="H15" s="83">
        <f>Διαδρομή4!$F$28</f>
        <v>20.544133714597898</v>
      </c>
      <c r="I15" s="83">
        <f t="shared" si="0"/>
        <v>3697.9440686276216</v>
      </c>
    </row>
    <row r="16" spans="1:9">
      <c r="A16" s="3" t="s">
        <v>124</v>
      </c>
      <c r="B16" s="5" t="s">
        <v>6</v>
      </c>
      <c r="C16" s="5" t="s">
        <v>123</v>
      </c>
      <c r="D16" s="3" t="s">
        <v>122</v>
      </c>
      <c r="E16" s="88">
        <v>1</v>
      </c>
      <c r="F16" s="1" t="s">
        <v>100</v>
      </c>
      <c r="G16" s="81">
        <v>23</v>
      </c>
      <c r="H16" s="83">
        <f>Διαδρομή4Α!$F$28</f>
        <v>20.544133714597898</v>
      </c>
      <c r="I16" s="83">
        <f t="shared" si="0"/>
        <v>3697.9440686276216</v>
      </c>
    </row>
    <row r="17" spans="1:9">
      <c r="A17" s="3">
        <v>5</v>
      </c>
      <c r="B17" s="5" t="s">
        <v>43</v>
      </c>
      <c r="C17" s="5" t="s">
        <v>114</v>
      </c>
      <c r="D17" s="5" t="s">
        <v>125</v>
      </c>
      <c r="E17" s="88">
        <v>2</v>
      </c>
      <c r="F17" s="3" t="s">
        <v>100</v>
      </c>
      <c r="G17" s="81">
        <v>5.2</v>
      </c>
      <c r="H17" s="83">
        <f>Διαδρομή5!$F$28</f>
        <v>3.8607491448347111</v>
      </c>
      <c r="I17" s="83">
        <f t="shared" si="0"/>
        <v>694.934846070248</v>
      </c>
    </row>
    <row r="18" spans="1:9">
      <c r="A18" s="3" t="s">
        <v>126</v>
      </c>
      <c r="B18" s="5" t="s">
        <v>125</v>
      </c>
      <c r="C18" s="5" t="s">
        <v>114</v>
      </c>
      <c r="D18" s="5" t="s">
        <v>43</v>
      </c>
      <c r="E18" s="88">
        <v>2</v>
      </c>
      <c r="F18" s="3" t="s">
        <v>100</v>
      </c>
      <c r="G18" s="81">
        <v>5.2</v>
      </c>
      <c r="H18" s="83">
        <f>Διαδρομή5Α!$F$28</f>
        <v>3.8607491448347111</v>
      </c>
      <c r="I18" s="83">
        <f t="shared" si="0"/>
        <v>694.934846070248</v>
      </c>
    </row>
    <row r="19" spans="1:9">
      <c r="A19" s="3">
        <v>6</v>
      </c>
      <c r="B19" s="5" t="s">
        <v>14</v>
      </c>
      <c r="C19" s="5" t="s">
        <v>15</v>
      </c>
      <c r="D19" s="3" t="s">
        <v>10</v>
      </c>
      <c r="E19" s="3">
        <v>3</v>
      </c>
      <c r="F19" s="1" t="s">
        <v>100</v>
      </c>
      <c r="G19" s="81">
        <v>11.2</v>
      </c>
      <c r="H19" s="83">
        <f>Διαδρομή6!$F$28</f>
        <v>10.004099895804194</v>
      </c>
      <c r="I19" s="83">
        <f t="shared" si="0"/>
        <v>1800.7379812447548</v>
      </c>
    </row>
    <row r="20" spans="1:9">
      <c r="A20" s="3" t="s">
        <v>127</v>
      </c>
      <c r="B20" s="5" t="s">
        <v>10</v>
      </c>
      <c r="C20" s="5" t="s">
        <v>15</v>
      </c>
      <c r="D20" s="3" t="s">
        <v>14</v>
      </c>
      <c r="E20" s="3">
        <v>3</v>
      </c>
      <c r="F20" s="1" t="s">
        <v>100</v>
      </c>
      <c r="G20" s="81">
        <v>11.2</v>
      </c>
      <c r="H20" s="83">
        <f>Διαδρομή6Α!$F$28</f>
        <v>10.004099895804194</v>
      </c>
      <c r="I20" s="83">
        <f t="shared" si="0"/>
        <v>1800.7379812447548</v>
      </c>
    </row>
    <row r="21" spans="1:9">
      <c r="A21" s="3">
        <v>7</v>
      </c>
      <c r="B21" s="3" t="s">
        <v>4</v>
      </c>
      <c r="C21" s="3"/>
      <c r="D21" s="3" t="s">
        <v>10</v>
      </c>
      <c r="E21" s="88">
        <v>6</v>
      </c>
      <c r="F21" s="3" t="s">
        <v>89</v>
      </c>
      <c r="G21" s="81">
        <v>5.2</v>
      </c>
      <c r="H21" s="83">
        <f>Διαδρομή7!$F$28</f>
        <v>16.80762675692641</v>
      </c>
      <c r="I21" s="83">
        <f t="shared" si="0"/>
        <v>3025.3728162467537</v>
      </c>
    </row>
    <row r="22" spans="1:9">
      <c r="A22" s="3" t="s">
        <v>128</v>
      </c>
      <c r="B22" s="3" t="s">
        <v>10</v>
      </c>
      <c r="C22" s="3"/>
      <c r="D22" s="3" t="s">
        <v>4</v>
      </c>
      <c r="E22" s="89">
        <v>6</v>
      </c>
      <c r="F22" s="3" t="s">
        <v>89</v>
      </c>
      <c r="G22" s="81">
        <v>5.2</v>
      </c>
      <c r="H22" s="83">
        <f>Διαδρομή7Α!$F$28</f>
        <v>16.80762675692641</v>
      </c>
      <c r="I22" s="83">
        <f t="shared" ref="I22:I85" si="1">H22*180</f>
        <v>3025.3728162467537</v>
      </c>
    </row>
    <row r="23" spans="1:9">
      <c r="A23" s="3">
        <v>8</v>
      </c>
      <c r="B23" s="3" t="s">
        <v>10</v>
      </c>
      <c r="C23" s="3"/>
      <c r="D23" s="3" t="s">
        <v>4</v>
      </c>
      <c r="E23" s="89">
        <v>6</v>
      </c>
      <c r="F23" s="3" t="s">
        <v>89</v>
      </c>
      <c r="G23" s="81">
        <v>5.2</v>
      </c>
      <c r="H23" s="83">
        <f>Διαδρομή8!$F$28</f>
        <v>16.80762675692641</v>
      </c>
      <c r="I23" s="83">
        <f t="shared" si="1"/>
        <v>3025.3728162467537</v>
      </c>
    </row>
    <row r="24" spans="1:9">
      <c r="A24" s="3" t="s">
        <v>129</v>
      </c>
      <c r="B24" s="3" t="s">
        <v>4</v>
      </c>
      <c r="C24" s="3"/>
      <c r="D24" s="3" t="s">
        <v>10</v>
      </c>
      <c r="E24" s="89">
        <v>1</v>
      </c>
      <c r="F24" s="3" t="s">
        <v>100</v>
      </c>
      <c r="G24" s="81">
        <v>5.2</v>
      </c>
      <c r="H24" s="83">
        <f>Διαδρομή8Α!$F$28</f>
        <v>4.6447606659090912</v>
      </c>
      <c r="I24" s="83">
        <f t="shared" si="1"/>
        <v>836.05691986363638</v>
      </c>
    </row>
    <row r="25" spans="1:9">
      <c r="A25" s="3" t="s">
        <v>130</v>
      </c>
      <c r="B25" s="3" t="s">
        <v>10</v>
      </c>
      <c r="C25" s="3"/>
      <c r="D25" s="3" t="s">
        <v>4</v>
      </c>
      <c r="E25" s="89">
        <v>5</v>
      </c>
      <c r="F25" s="3" t="s">
        <v>100</v>
      </c>
      <c r="G25" s="81">
        <v>5.2</v>
      </c>
      <c r="H25" s="83">
        <f>Διαδρομή8Β!$F$28</f>
        <v>4.6447606659090912</v>
      </c>
      <c r="I25" s="83">
        <f t="shared" si="1"/>
        <v>836.05691986363638</v>
      </c>
    </row>
    <row r="26" spans="1:9" ht="15" customHeight="1">
      <c r="A26" s="3">
        <v>9</v>
      </c>
      <c r="B26" s="3" t="s">
        <v>27</v>
      </c>
      <c r="C26" s="2" t="s">
        <v>131</v>
      </c>
      <c r="D26" s="3" t="s">
        <v>10</v>
      </c>
      <c r="E26" s="3">
        <v>16</v>
      </c>
      <c r="F26" s="3" t="s">
        <v>89</v>
      </c>
      <c r="G26" s="82">
        <v>7.5</v>
      </c>
      <c r="H26" s="83">
        <f>Διαδρομή9!$F$28</f>
        <v>24.241769360951547</v>
      </c>
      <c r="I26" s="83">
        <f t="shared" si="1"/>
        <v>4363.5184849712787</v>
      </c>
    </row>
    <row r="27" spans="1:9" ht="30">
      <c r="A27" s="3" t="s">
        <v>132</v>
      </c>
      <c r="B27" s="3" t="s">
        <v>10</v>
      </c>
      <c r="C27" s="2" t="s">
        <v>133</v>
      </c>
      <c r="D27" s="3" t="s">
        <v>27</v>
      </c>
      <c r="E27" s="3">
        <v>6</v>
      </c>
      <c r="F27" s="3" t="s">
        <v>89</v>
      </c>
      <c r="G27" s="82">
        <v>7.5</v>
      </c>
      <c r="H27" s="83">
        <f>Διαδρομή9Α!$F$28</f>
        <v>24.241769360951547</v>
      </c>
      <c r="I27" s="83">
        <f t="shared" si="1"/>
        <v>4363.5184849712787</v>
      </c>
    </row>
    <row r="28" spans="1:9" ht="30">
      <c r="A28" s="3" t="s">
        <v>134</v>
      </c>
      <c r="B28" s="3" t="s">
        <v>10</v>
      </c>
      <c r="C28" s="2" t="s">
        <v>133</v>
      </c>
      <c r="D28" s="3" t="s">
        <v>27</v>
      </c>
      <c r="E28" s="3">
        <v>10</v>
      </c>
      <c r="F28" s="3" t="s">
        <v>89</v>
      </c>
      <c r="G28" s="82">
        <v>7.5</v>
      </c>
      <c r="H28" s="83">
        <f>Διαδρομή9Β!$F$28</f>
        <v>24.241769360951547</v>
      </c>
      <c r="I28" s="83">
        <f t="shared" si="1"/>
        <v>4363.5184849712787</v>
      </c>
    </row>
    <row r="29" spans="1:9">
      <c r="A29" s="3">
        <v>10</v>
      </c>
      <c r="B29" s="3" t="s">
        <v>111</v>
      </c>
      <c r="C29" s="2"/>
      <c r="D29" s="3" t="s">
        <v>10</v>
      </c>
      <c r="E29" s="3">
        <v>3</v>
      </c>
      <c r="F29" s="3" t="s">
        <v>100</v>
      </c>
      <c r="G29" s="82">
        <v>3</v>
      </c>
      <c r="H29" s="83">
        <f>Διαδρομή10!$F$28</f>
        <v>2.6796696149475521</v>
      </c>
      <c r="I29" s="83">
        <f t="shared" si="1"/>
        <v>482.34053069055938</v>
      </c>
    </row>
    <row r="30" spans="1:9">
      <c r="A30" s="3" t="s">
        <v>135</v>
      </c>
      <c r="B30" s="3" t="s">
        <v>10</v>
      </c>
      <c r="C30" s="3"/>
      <c r="D30" s="3" t="s">
        <v>111</v>
      </c>
      <c r="E30" s="3">
        <v>1</v>
      </c>
      <c r="F30" s="3" t="s">
        <v>100</v>
      </c>
      <c r="G30" s="82">
        <v>3</v>
      </c>
      <c r="H30" s="83">
        <f>Διαδρομή10Α!$F$28</f>
        <v>2.6796696149475521</v>
      </c>
      <c r="I30" s="83">
        <f t="shared" si="1"/>
        <v>482.34053069055938</v>
      </c>
    </row>
    <row r="31" spans="1:9">
      <c r="A31" s="3" t="s">
        <v>136</v>
      </c>
      <c r="B31" s="85" t="s">
        <v>10</v>
      </c>
      <c r="C31" s="3"/>
      <c r="D31" s="3" t="s">
        <v>111</v>
      </c>
      <c r="E31" s="3">
        <v>2</v>
      </c>
      <c r="F31" s="3" t="s">
        <v>100</v>
      </c>
      <c r="G31" s="82">
        <v>3</v>
      </c>
      <c r="H31" s="83">
        <f>Διαδρομή10Β!$F$28</f>
        <v>2.6796696149475521</v>
      </c>
      <c r="I31" s="83">
        <f t="shared" si="1"/>
        <v>482.34053069055938</v>
      </c>
    </row>
    <row r="32" spans="1:9" ht="45">
      <c r="A32" s="3">
        <v>11</v>
      </c>
      <c r="B32" s="3" t="s">
        <v>29</v>
      </c>
      <c r="C32" s="2" t="s">
        <v>137</v>
      </c>
      <c r="D32" s="3" t="s">
        <v>10</v>
      </c>
      <c r="E32" s="3">
        <v>27</v>
      </c>
      <c r="F32" s="3" t="s">
        <v>89</v>
      </c>
      <c r="G32" s="81">
        <v>14.4</v>
      </c>
      <c r="H32" s="83">
        <f>Διαδρομή11!$F$28</f>
        <v>46.544197173026973</v>
      </c>
      <c r="I32" s="83">
        <f t="shared" si="1"/>
        <v>8377.9554911448558</v>
      </c>
    </row>
    <row r="33" spans="1:9" ht="30">
      <c r="A33" s="3" t="s">
        <v>138</v>
      </c>
      <c r="B33" s="3" t="s">
        <v>10</v>
      </c>
      <c r="C33" s="2" t="s">
        <v>139</v>
      </c>
      <c r="D33" s="3" t="s">
        <v>29</v>
      </c>
      <c r="E33" s="3">
        <v>11</v>
      </c>
      <c r="F33" s="3" t="s">
        <v>89</v>
      </c>
      <c r="G33" s="81">
        <v>14.4</v>
      </c>
      <c r="H33" s="83">
        <f>Διαδρομή11Α!$F$28</f>
        <v>46.544197173026973</v>
      </c>
      <c r="I33" s="83">
        <f t="shared" si="1"/>
        <v>8377.9554911448558</v>
      </c>
    </row>
    <row r="34" spans="1:9" ht="30">
      <c r="A34" s="3" t="s">
        <v>140</v>
      </c>
      <c r="B34" s="3" t="s">
        <v>10</v>
      </c>
      <c r="C34" s="2" t="s">
        <v>139</v>
      </c>
      <c r="D34" s="3" t="s">
        <v>29</v>
      </c>
      <c r="E34" s="3">
        <v>16</v>
      </c>
      <c r="F34" s="3" t="s">
        <v>89</v>
      </c>
      <c r="G34" s="81">
        <v>14.4</v>
      </c>
      <c r="H34" s="83">
        <f>Διαδρομή11Β!$F$28</f>
        <v>46.544197173026973</v>
      </c>
      <c r="I34" s="83">
        <f t="shared" si="1"/>
        <v>8377.9554911448558</v>
      </c>
    </row>
    <row r="35" spans="1:9">
      <c r="A35" s="3">
        <v>12</v>
      </c>
      <c r="B35" s="3" t="s">
        <v>28</v>
      </c>
      <c r="C35" s="2"/>
      <c r="D35" s="3" t="s">
        <v>10</v>
      </c>
      <c r="E35" s="3">
        <v>10</v>
      </c>
      <c r="F35" s="3" t="s">
        <v>89</v>
      </c>
      <c r="G35" s="81">
        <v>2.9</v>
      </c>
      <c r="H35" s="83">
        <f>Διαδρομή12!$F$28</f>
        <v>9.3734841529012645</v>
      </c>
      <c r="I35" s="83">
        <f t="shared" si="1"/>
        <v>1687.2271475222276</v>
      </c>
    </row>
    <row r="36" spans="1:9">
      <c r="A36" s="3" t="s">
        <v>141</v>
      </c>
      <c r="B36" s="3" t="s">
        <v>10</v>
      </c>
      <c r="C36" s="2"/>
      <c r="D36" s="3" t="s">
        <v>28</v>
      </c>
      <c r="E36" s="3">
        <v>7</v>
      </c>
      <c r="F36" s="3" t="s">
        <v>89</v>
      </c>
      <c r="G36" s="82">
        <v>2.9</v>
      </c>
      <c r="H36" s="83">
        <f>Διαδρομή12Α!$F$28</f>
        <v>9.3734841529012645</v>
      </c>
      <c r="I36" s="83">
        <f t="shared" si="1"/>
        <v>1687.2271475222276</v>
      </c>
    </row>
    <row r="37" spans="1:9">
      <c r="A37" s="3" t="s">
        <v>142</v>
      </c>
      <c r="B37" s="3" t="s">
        <v>10</v>
      </c>
      <c r="C37" s="2"/>
      <c r="D37" s="3" t="s">
        <v>28</v>
      </c>
      <c r="E37" s="3">
        <v>3</v>
      </c>
      <c r="F37" s="3" t="s">
        <v>100</v>
      </c>
      <c r="G37" s="82">
        <v>2.9</v>
      </c>
      <c r="H37" s="83">
        <f>Διαδρομή12Β!$F$28</f>
        <v>2.6796696149475521</v>
      </c>
      <c r="I37" s="83">
        <f t="shared" si="1"/>
        <v>482.34053069055938</v>
      </c>
    </row>
    <row r="38" spans="1:9" ht="30">
      <c r="A38" s="3">
        <v>13</v>
      </c>
      <c r="B38" s="3" t="s">
        <v>14</v>
      </c>
      <c r="C38" s="2" t="s">
        <v>143</v>
      </c>
      <c r="D38" s="3" t="s">
        <v>10</v>
      </c>
      <c r="E38" s="3">
        <v>12</v>
      </c>
      <c r="F38" s="3" t="s">
        <v>89</v>
      </c>
      <c r="G38" s="82">
        <v>18.8</v>
      </c>
      <c r="H38" s="83">
        <f>Διαδρομή13!$F$28</f>
        <v>60.766035198118544</v>
      </c>
      <c r="I38" s="83">
        <f t="shared" si="1"/>
        <v>10937.886335661338</v>
      </c>
    </row>
    <row r="39" spans="1:9" ht="30">
      <c r="A39" s="3" t="s">
        <v>144</v>
      </c>
      <c r="B39" s="3" t="s">
        <v>10</v>
      </c>
      <c r="C39" s="2" t="s">
        <v>145</v>
      </c>
      <c r="D39" s="3" t="s">
        <v>14</v>
      </c>
      <c r="E39" s="1">
        <v>4</v>
      </c>
      <c r="F39" s="3" t="s">
        <v>100</v>
      </c>
      <c r="G39" s="82">
        <v>18.8</v>
      </c>
      <c r="H39" s="83">
        <f>Διαδρομή13Α!$F$28</f>
        <v>16.792596253671327</v>
      </c>
      <c r="I39" s="83">
        <f t="shared" si="1"/>
        <v>3022.6673256608387</v>
      </c>
    </row>
    <row r="40" spans="1:9" ht="30">
      <c r="A40" s="3" t="s">
        <v>146</v>
      </c>
      <c r="B40" s="3" t="s">
        <v>10</v>
      </c>
      <c r="C40" s="2" t="s">
        <v>145</v>
      </c>
      <c r="D40" s="3" t="s">
        <v>14</v>
      </c>
      <c r="E40" s="3">
        <v>8</v>
      </c>
      <c r="F40" s="3" t="s">
        <v>89</v>
      </c>
      <c r="G40" s="82">
        <v>18.8</v>
      </c>
      <c r="H40" s="83">
        <f>Διαδρομή13Β!$F$28</f>
        <v>60.766035198118544</v>
      </c>
      <c r="I40" s="83">
        <f t="shared" si="1"/>
        <v>10937.886335661338</v>
      </c>
    </row>
    <row r="41" spans="1:9">
      <c r="A41" s="3">
        <v>14</v>
      </c>
      <c r="B41" s="3" t="s">
        <v>147</v>
      </c>
      <c r="C41" s="2"/>
      <c r="D41" s="3" t="s">
        <v>10</v>
      </c>
      <c r="E41" s="3">
        <v>12</v>
      </c>
      <c r="F41" s="3" t="s">
        <v>89</v>
      </c>
      <c r="G41" s="82">
        <v>5</v>
      </c>
      <c r="H41" s="83">
        <f>Διαδρομή14!$F$28</f>
        <v>16.161179573967697</v>
      </c>
      <c r="I41" s="83">
        <f t="shared" si="1"/>
        <v>2909.0123233141853</v>
      </c>
    </row>
    <row r="42" spans="1:9" ht="15" customHeight="1">
      <c r="A42" s="3" t="s">
        <v>148</v>
      </c>
      <c r="B42" s="3" t="s">
        <v>10</v>
      </c>
      <c r="C42" s="2"/>
      <c r="D42" s="3" t="s">
        <v>147</v>
      </c>
      <c r="E42" s="3">
        <v>2</v>
      </c>
      <c r="F42" s="3" t="s">
        <v>100</v>
      </c>
      <c r="G42" s="82">
        <v>5</v>
      </c>
      <c r="H42" s="83">
        <f>Διαδρομή14Α!$F$28</f>
        <v>4.466116024912588</v>
      </c>
      <c r="I42" s="83">
        <f t="shared" si="1"/>
        <v>803.90088448426582</v>
      </c>
    </row>
    <row r="43" spans="1:9">
      <c r="A43" s="3" t="s">
        <v>149</v>
      </c>
      <c r="B43" s="3" t="s">
        <v>10</v>
      </c>
      <c r="C43" s="2"/>
      <c r="D43" s="3" t="s">
        <v>147</v>
      </c>
      <c r="E43" s="3">
        <v>10</v>
      </c>
      <c r="F43" s="3" t="s">
        <v>89</v>
      </c>
      <c r="G43" s="82">
        <v>5</v>
      </c>
      <c r="H43" s="83">
        <f>Διαδρομή14Β!$F$28</f>
        <v>16.161179573967697</v>
      </c>
      <c r="I43" s="83">
        <f t="shared" si="1"/>
        <v>2909.0123233141853</v>
      </c>
    </row>
    <row r="44" spans="1:9">
      <c r="A44" s="5">
        <v>15</v>
      </c>
      <c r="B44" s="3" t="s">
        <v>8</v>
      </c>
      <c r="C44" s="2" t="s">
        <v>9</v>
      </c>
      <c r="D44" s="3" t="s">
        <v>10</v>
      </c>
      <c r="E44" s="3">
        <v>16</v>
      </c>
      <c r="F44" s="3" t="s">
        <v>100</v>
      </c>
      <c r="G44" s="82">
        <v>7.6</v>
      </c>
      <c r="H44" s="83">
        <f>Διαδρομή15!$F$28</f>
        <v>6.7884963578671345</v>
      </c>
      <c r="I44" s="83">
        <f t="shared" si="1"/>
        <v>1221.9293444160842</v>
      </c>
    </row>
    <row r="45" spans="1:9">
      <c r="A45" s="5" t="s">
        <v>150</v>
      </c>
      <c r="B45" s="3" t="s">
        <v>10</v>
      </c>
      <c r="C45" s="2" t="s">
        <v>9</v>
      </c>
      <c r="D45" s="3" t="s">
        <v>8</v>
      </c>
      <c r="E45" s="3">
        <v>4</v>
      </c>
      <c r="F45" s="3" t="s">
        <v>100</v>
      </c>
      <c r="G45" s="82">
        <v>7.6</v>
      </c>
      <c r="H45" s="83">
        <f>Διαδρομή15Α!$F$28</f>
        <v>6.7884963578671345</v>
      </c>
      <c r="I45" s="83">
        <f t="shared" si="1"/>
        <v>1221.9293444160842</v>
      </c>
    </row>
    <row r="46" spans="1:9">
      <c r="A46" s="5" t="s">
        <v>151</v>
      </c>
      <c r="B46" s="3" t="s">
        <v>10</v>
      </c>
      <c r="C46" s="2" t="s">
        <v>9</v>
      </c>
      <c r="D46" s="3" t="s">
        <v>8</v>
      </c>
      <c r="E46" s="3">
        <v>12</v>
      </c>
      <c r="F46" s="3" t="s">
        <v>100</v>
      </c>
      <c r="G46" s="82">
        <v>7.6</v>
      </c>
      <c r="H46" s="83">
        <f>Διαδρομή15Β!$F$28</f>
        <v>6.7884963578671345</v>
      </c>
      <c r="I46" s="83">
        <f t="shared" si="1"/>
        <v>1221.9293444160842</v>
      </c>
    </row>
    <row r="47" spans="1:9">
      <c r="A47" s="5">
        <v>16</v>
      </c>
      <c r="B47" s="3" t="s">
        <v>30</v>
      </c>
      <c r="C47" s="2"/>
      <c r="D47" s="2" t="s">
        <v>31</v>
      </c>
      <c r="E47" s="3">
        <v>3</v>
      </c>
      <c r="F47" s="3" t="s">
        <v>100</v>
      </c>
      <c r="G47" s="82">
        <v>4.2</v>
      </c>
      <c r="H47" s="83">
        <f>Διαδρομή16!$F$28</f>
        <v>3.7515374609265737</v>
      </c>
      <c r="I47" s="83">
        <f t="shared" si="1"/>
        <v>675.27674296678322</v>
      </c>
    </row>
    <row r="48" spans="1:9">
      <c r="A48" s="5" t="s">
        <v>152</v>
      </c>
      <c r="B48" s="3" t="s">
        <v>31</v>
      </c>
      <c r="C48" s="2"/>
      <c r="D48" s="3" t="s">
        <v>30</v>
      </c>
      <c r="E48" s="3">
        <v>1</v>
      </c>
      <c r="F48" s="3" t="s">
        <v>100</v>
      </c>
      <c r="G48" s="82">
        <v>4.2</v>
      </c>
      <c r="H48" s="83">
        <f>Διαδρομή16Α!$F$28</f>
        <v>3.7515374609265737</v>
      </c>
      <c r="I48" s="83">
        <f t="shared" si="1"/>
        <v>675.27674296678322</v>
      </c>
    </row>
    <row r="49" spans="1:9">
      <c r="A49" s="5" t="s">
        <v>153</v>
      </c>
      <c r="B49" s="3" t="s">
        <v>31</v>
      </c>
      <c r="C49" s="2"/>
      <c r="D49" s="3" t="s">
        <v>30</v>
      </c>
      <c r="E49" s="3">
        <v>2</v>
      </c>
      <c r="F49" s="3" t="s">
        <v>100</v>
      </c>
      <c r="G49" s="82">
        <v>4.2</v>
      </c>
      <c r="H49" s="83">
        <f>Διαδρομή16Β!$F$28</f>
        <v>3.7515374609265737</v>
      </c>
      <c r="I49" s="83">
        <f t="shared" si="1"/>
        <v>675.27674296678322</v>
      </c>
    </row>
    <row r="50" spans="1:9">
      <c r="A50" s="3">
        <v>17</v>
      </c>
      <c r="B50" s="3" t="s">
        <v>37</v>
      </c>
      <c r="C50" s="2"/>
      <c r="D50" s="3" t="s">
        <v>154</v>
      </c>
      <c r="E50" s="3">
        <v>1</v>
      </c>
      <c r="F50" s="3" t="s">
        <v>100</v>
      </c>
      <c r="G50" s="82">
        <v>13.1</v>
      </c>
      <c r="H50" s="83">
        <f>Διαδρομή17!$F$28</f>
        <v>11.701223985270978</v>
      </c>
      <c r="I50" s="83">
        <f t="shared" si="1"/>
        <v>2106.220317348776</v>
      </c>
    </row>
    <row r="51" spans="1:9">
      <c r="A51" s="3" t="s">
        <v>155</v>
      </c>
      <c r="B51" s="3" t="s">
        <v>154</v>
      </c>
      <c r="C51" s="2"/>
      <c r="D51" s="3" t="s">
        <v>37</v>
      </c>
      <c r="E51" s="3">
        <v>1</v>
      </c>
      <c r="F51" s="3" t="s">
        <v>100</v>
      </c>
      <c r="G51" s="82">
        <v>13.1</v>
      </c>
      <c r="H51" s="83">
        <f>Διαδρομή17Α!$F$28</f>
        <v>11.701223985270978</v>
      </c>
      <c r="I51" s="83">
        <f t="shared" si="1"/>
        <v>2106.220317348776</v>
      </c>
    </row>
    <row r="52" spans="1:9">
      <c r="A52" s="3">
        <v>18</v>
      </c>
      <c r="B52" s="3" t="s">
        <v>31</v>
      </c>
      <c r="C52" s="2"/>
      <c r="D52" s="3" t="s">
        <v>154</v>
      </c>
      <c r="E52" s="3">
        <v>4</v>
      </c>
      <c r="F52" s="3" t="s">
        <v>100</v>
      </c>
      <c r="G52" s="82">
        <v>3.5</v>
      </c>
      <c r="H52" s="83">
        <f>Διαδρομή18!$F$28</f>
        <v>3.1262812174388115</v>
      </c>
      <c r="I52" s="83">
        <f t="shared" si="1"/>
        <v>562.73061913898607</v>
      </c>
    </row>
    <row r="53" spans="1:9">
      <c r="A53" s="3" t="s">
        <v>156</v>
      </c>
      <c r="B53" s="3" t="s">
        <v>154</v>
      </c>
      <c r="C53" s="2"/>
      <c r="D53" s="3" t="s">
        <v>31</v>
      </c>
      <c r="E53" s="3">
        <v>2</v>
      </c>
      <c r="F53" s="3" t="s">
        <v>100</v>
      </c>
      <c r="G53" s="82">
        <v>3.5</v>
      </c>
      <c r="H53" s="83">
        <f>Διαδρομή18Α!$F$28</f>
        <v>3.1262812174388115</v>
      </c>
      <c r="I53" s="83">
        <f t="shared" si="1"/>
        <v>562.73061913898607</v>
      </c>
    </row>
    <row r="54" spans="1:9">
      <c r="A54" s="3" t="s">
        <v>157</v>
      </c>
      <c r="B54" s="3" t="s">
        <v>154</v>
      </c>
      <c r="C54" s="2"/>
      <c r="D54" s="3" t="s">
        <v>31</v>
      </c>
      <c r="E54" s="3">
        <v>2</v>
      </c>
      <c r="F54" s="3" t="s">
        <v>100</v>
      </c>
      <c r="G54" s="82">
        <v>3.5</v>
      </c>
      <c r="H54" s="83">
        <f>Διαδρομή18Β!$F$28</f>
        <v>3.1262812174388115</v>
      </c>
      <c r="I54" s="83">
        <f t="shared" si="1"/>
        <v>562.73061913898607</v>
      </c>
    </row>
    <row r="55" spans="1:9">
      <c r="A55" s="3">
        <v>19</v>
      </c>
      <c r="B55" s="3" t="s">
        <v>30</v>
      </c>
      <c r="C55" s="2"/>
      <c r="D55" s="3" t="s">
        <v>154</v>
      </c>
      <c r="E55" s="3">
        <v>4</v>
      </c>
      <c r="F55" s="3" t="s">
        <v>100</v>
      </c>
      <c r="G55" s="82">
        <v>7.7</v>
      </c>
      <c r="H55" s="83">
        <f>Διαδρομή19!$F$28</f>
        <v>6.8778186783653865</v>
      </c>
      <c r="I55" s="83">
        <f t="shared" si="1"/>
        <v>1238.0073621057695</v>
      </c>
    </row>
    <row r="56" spans="1:9">
      <c r="A56" s="3" t="s">
        <v>158</v>
      </c>
      <c r="B56" s="3" t="s">
        <v>154</v>
      </c>
      <c r="C56" s="2"/>
      <c r="D56" s="3" t="s">
        <v>30</v>
      </c>
      <c r="E56" s="3">
        <v>2</v>
      </c>
      <c r="F56" s="3" t="s">
        <v>100</v>
      </c>
      <c r="G56" s="82">
        <v>7.7</v>
      </c>
      <c r="H56" s="83">
        <f>Διαδρομή19Α!$F$28</f>
        <v>6.8778186783653865</v>
      </c>
      <c r="I56" s="83">
        <f t="shared" si="1"/>
        <v>1238.0073621057695</v>
      </c>
    </row>
    <row r="57" spans="1:9">
      <c r="A57" s="3" t="s">
        <v>159</v>
      </c>
      <c r="B57" s="3" t="s">
        <v>154</v>
      </c>
      <c r="C57" s="2"/>
      <c r="D57" s="3" t="s">
        <v>30</v>
      </c>
      <c r="E57" s="3">
        <v>1</v>
      </c>
      <c r="F57" s="3" t="s">
        <v>100</v>
      </c>
      <c r="G57" s="82">
        <v>7.7</v>
      </c>
      <c r="H57" s="83">
        <f>Διαδρομή19Β!$F$28</f>
        <v>6.8778186783653865</v>
      </c>
      <c r="I57" s="83">
        <f t="shared" si="1"/>
        <v>1238.0073621057695</v>
      </c>
    </row>
    <row r="58" spans="1:9">
      <c r="A58" s="3" t="s">
        <v>160</v>
      </c>
      <c r="B58" s="3" t="s">
        <v>154</v>
      </c>
      <c r="C58" s="2"/>
      <c r="D58" s="3" t="s">
        <v>30</v>
      </c>
      <c r="E58" s="3">
        <v>1</v>
      </c>
      <c r="F58" s="3" t="s">
        <v>100</v>
      </c>
      <c r="G58" s="82">
        <v>7.7</v>
      </c>
      <c r="H58" s="83">
        <f>Διαδρομή19Γ!$F$28</f>
        <v>6.8778186783653865</v>
      </c>
      <c r="I58" s="83">
        <f t="shared" si="1"/>
        <v>1238.0073621057695</v>
      </c>
    </row>
    <row r="59" spans="1:9">
      <c r="A59" s="3">
        <v>20</v>
      </c>
      <c r="B59" s="3" t="s">
        <v>161</v>
      </c>
      <c r="C59" s="2"/>
      <c r="D59" s="3" t="s">
        <v>37</v>
      </c>
      <c r="E59" s="3">
        <v>5</v>
      </c>
      <c r="F59" s="3" t="s">
        <v>100</v>
      </c>
      <c r="G59" s="82">
        <v>3</v>
      </c>
      <c r="H59" s="83">
        <f>Διαδρομή20!$F$28</f>
        <v>2.6796696149475521</v>
      </c>
      <c r="I59" s="83">
        <f t="shared" si="1"/>
        <v>482.34053069055938</v>
      </c>
    </row>
    <row r="60" spans="1:9">
      <c r="A60" s="3" t="s">
        <v>162</v>
      </c>
      <c r="B60" s="3" t="s">
        <v>37</v>
      </c>
      <c r="C60" s="2"/>
      <c r="D60" s="3" t="s">
        <v>161</v>
      </c>
      <c r="E60" s="3">
        <v>3</v>
      </c>
      <c r="F60" s="3" t="s">
        <v>100</v>
      </c>
      <c r="G60" s="82">
        <v>3</v>
      </c>
      <c r="H60" s="83">
        <f>Διαδρομή20Α!$F$28</f>
        <v>2.6796696149475521</v>
      </c>
      <c r="I60" s="83">
        <f t="shared" si="1"/>
        <v>482.34053069055938</v>
      </c>
    </row>
    <row r="61" spans="1:9">
      <c r="A61" s="3" t="s">
        <v>163</v>
      </c>
      <c r="B61" s="3" t="s">
        <v>37</v>
      </c>
      <c r="C61" s="2"/>
      <c r="D61" s="3" t="s">
        <v>161</v>
      </c>
      <c r="E61" s="3">
        <v>2</v>
      </c>
      <c r="F61" s="3" t="s">
        <v>100</v>
      </c>
      <c r="G61" s="82">
        <v>3</v>
      </c>
      <c r="H61" s="83">
        <f>Διαδρομή20Β!$F$28</f>
        <v>2.6796696149475521</v>
      </c>
      <c r="I61" s="83">
        <f t="shared" si="1"/>
        <v>482.34053069055938</v>
      </c>
    </row>
    <row r="62" spans="1:9">
      <c r="A62" s="3">
        <v>21</v>
      </c>
      <c r="B62" s="3" t="s">
        <v>34</v>
      </c>
      <c r="C62" s="2"/>
      <c r="D62" s="3" t="s">
        <v>116</v>
      </c>
      <c r="E62" s="3">
        <v>3</v>
      </c>
      <c r="F62" s="3" t="s">
        <v>100</v>
      </c>
      <c r="G62" s="82">
        <v>2.2999999999999998</v>
      </c>
      <c r="H62" s="83">
        <f>Διαδρομή21!$F$28</f>
        <v>1.7076390448307373</v>
      </c>
      <c r="I62" s="83">
        <f t="shared" si="1"/>
        <v>307.37502806953273</v>
      </c>
    </row>
    <row r="63" spans="1:9">
      <c r="A63" s="3" t="s">
        <v>164</v>
      </c>
      <c r="B63" s="3" t="s">
        <v>116</v>
      </c>
      <c r="C63" s="2"/>
      <c r="D63" s="3" t="s">
        <v>34</v>
      </c>
      <c r="E63" s="3">
        <v>3</v>
      </c>
      <c r="F63" s="3" t="s">
        <v>100</v>
      </c>
      <c r="G63" s="82">
        <v>2.2999999999999998</v>
      </c>
      <c r="H63" s="83">
        <f>Διαδρομή21Α!$F$28</f>
        <v>1.7076390448307373</v>
      </c>
      <c r="I63" s="83">
        <f t="shared" si="1"/>
        <v>307.37502806953273</v>
      </c>
    </row>
    <row r="64" spans="1:9">
      <c r="A64" s="3">
        <v>22</v>
      </c>
      <c r="B64" s="3" t="s">
        <v>165</v>
      </c>
      <c r="C64" s="2"/>
      <c r="D64" s="3" t="s">
        <v>116</v>
      </c>
      <c r="E64" s="3">
        <v>3</v>
      </c>
      <c r="F64" s="3" t="s">
        <v>100</v>
      </c>
      <c r="G64" s="82">
        <v>2.6</v>
      </c>
      <c r="H64" s="83">
        <f>Διαδρομή22!$F$28</f>
        <v>1.9303745724173555</v>
      </c>
      <c r="I64" s="83">
        <f t="shared" si="1"/>
        <v>347.467423035124</v>
      </c>
    </row>
    <row r="65" spans="1:9">
      <c r="A65" s="3" t="s">
        <v>166</v>
      </c>
      <c r="B65" s="3" t="s">
        <v>116</v>
      </c>
      <c r="C65" s="2"/>
      <c r="D65" s="3" t="s">
        <v>165</v>
      </c>
      <c r="E65" s="3">
        <v>3</v>
      </c>
      <c r="F65" s="3" t="s">
        <v>100</v>
      </c>
      <c r="G65" s="82">
        <v>2.6</v>
      </c>
      <c r="H65" s="83">
        <f>Διαδρομή22Α!$F$28</f>
        <v>1.9303745724173555</v>
      </c>
      <c r="I65" s="83">
        <f t="shared" si="1"/>
        <v>347.467423035124</v>
      </c>
    </row>
    <row r="66" spans="1:9">
      <c r="A66" s="3">
        <v>23</v>
      </c>
      <c r="B66" s="3" t="s">
        <v>40</v>
      </c>
      <c r="C66" s="2" t="s">
        <v>238</v>
      </c>
      <c r="D66" s="3" t="s">
        <v>24</v>
      </c>
      <c r="E66" s="3">
        <v>29</v>
      </c>
      <c r="F66" s="3" t="s">
        <v>89</v>
      </c>
      <c r="G66" s="82">
        <v>11.4</v>
      </c>
      <c r="H66" s="83">
        <f>Διαδρομή23!$F$28</f>
        <v>36.847489428646355</v>
      </c>
      <c r="I66" s="83">
        <f t="shared" si="1"/>
        <v>6632.5480971563438</v>
      </c>
    </row>
    <row r="67" spans="1:9">
      <c r="A67" s="3" t="s">
        <v>167</v>
      </c>
      <c r="B67" s="3" t="s">
        <v>24</v>
      </c>
      <c r="C67" s="2" t="s">
        <v>238</v>
      </c>
      <c r="D67" s="3" t="s">
        <v>40</v>
      </c>
      <c r="E67" s="3">
        <v>11</v>
      </c>
      <c r="F67" s="3" t="s">
        <v>89</v>
      </c>
      <c r="G67" s="82">
        <v>11.4</v>
      </c>
      <c r="H67" s="83">
        <f>Διαδρομή23Α!$F$28</f>
        <v>36.847489428646355</v>
      </c>
      <c r="I67" s="83">
        <f t="shared" si="1"/>
        <v>6632.5480971563438</v>
      </c>
    </row>
    <row r="68" spans="1:9">
      <c r="A68" s="3" t="s">
        <v>168</v>
      </c>
      <c r="B68" s="3" t="s">
        <v>24</v>
      </c>
      <c r="C68" s="2" t="s">
        <v>238</v>
      </c>
      <c r="D68" s="3" t="s">
        <v>40</v>
      </c>
      <c r="E68" s="1">
        <v>18</v>
      </c>
      <c r="F68" s="3" t="s">
        <v>89</v>
      </c>
      <c r="G68" s="82">
        <v>11.4</v>
      </c>
      <c r="H68" s="83">
        <f>Διαδρομή23Β!$F$28</f>
        <v>36.847489428646355</v>
      </c>
      <c r="I68" s="83">
        <f t="shared" si="1"/>
        <v>6632.5480971563438</v>
      </c>
    </row>
    <row r="69" spans="1:9">
      <c r="A69" s="3">
        <v>24</v>
      </c>
      <c r="B69" s="3" t="s">
        <v>169</v>
      </c>
      <c r="C69" s="2"/>
      <c r="D69" s="3" t="s">
        <v>24</v>
      </c>
      <c r="E69" s="1">
        <v>1</v>
      </c>
      <c r="F69" s="3" t="s">
        <v>100</v>
      </c>
      <c r="G69" s="82">
        <v>3.4</v>
      </c>
      <c r="H69" s="83">
        <f>Διαδρομή24!$F$28</f>
        <v>2.5243359793150031</v>
      </c>
      <c r="I69" s="83">
        <f t="shared" si="1"/>
        <v>454.38047627670056</v>
      </c>
    </row>
    <row r="70" spans="1:9">
      <c r="A70" s="3" t="s">
        <v>170</v>
      </c>
      <c r="B70" s="3" t="s">
        <v>24</v>
      </c>
      <c r="C70" s="2"/>
      <c r="D70" s="3" t="s">
        <v>169</v>
      </c>
      <c r="E70" s="1">
        <v>1</v>
      </c>
      <c r="F70" s="3" t="s">
        <v>100</v>
      </c>
      <c r="G70" s="82">
        <v>3.4</v>
      </c>
      <c r="H70" s="83">
        <f>Διαδρομή24Α!$F$28</f>
        <v>2.5243359793150031</v>
      </c>
      <c r="I70" s="83">
        <f t="shared" si="1"/>
        <v>454.38047627670056</v>
      </c>
    </row>
    <row r="71" spans="1:9">
      <c r="A71" s="3">
        <v>25</v>
      </c>
      <c r="B71" s="3" t="s">
        <v>41</v>
      </c>
      <c r="C71" s="2" t="s">
        <v>22</v>
      </c>
      <c r="D71" s="3" t="s">
        <v>171</v>
      </c>
      <c r="E71" s="3">
        <v>23</v>
      </c>
      <c r="F71" s="3" t="s">
        <v>89</v>
      </c>
      <c r="G71" s="82">
        <v>3.9</v>
      </c>
      <c r="H71" s="83">
        <f>Διαδρομή25!$F$28</f>
        <v>8.637679929040404</v>
      </c>
      <c r="I71" s="83">
        <f t="shared" si="1"/>
        <v>1554.7823872272727</v>
      </c>
    </row>
    <row r="72" spans="1:9">
      <c r="A72" s="3" t="s">
        <v>172</v>
      </c>
      <c r="B72" s="3" t="s">
        <v>171</v>
      </c>
      <c r="C72" s="2" t="s">
        <v>22</v>
      </c>
      <c r="D72" s="3" t="s">
        <v>41</v>
      </c>
      <c r="E72" s="3">
        <v>5</v>
      </c>
      <c r="F72" s="3" t="s">
        <v>100</v>
      </c>
      <c r="G72" s="82">
        <v>3.9</v>
      </c>
      <c r="H72" s="83">
        <f>Διαδρομή25Α!$F$28</f>
        <v>2.8955618586260328</v>
      </c>
      <c r="I72" s="83">
        <f t="shared" si="1"/>
        <v>521.20113455268586</v>
      </c>
    </row>
    <row r="73" spans="1:9">
      <c r="A73" s="3" t="s">
        <v>173</v>
      </c>
      <c r="B73" s="3" t="s">
        <v>171</v>
      </c>
      <c r="C73" s="2" t="s">
        <v>22</v>
      </c>
      <c r="D73" s="3" t="s">
        <v>41</v>
      </c>
      <c r="E73" s="3">
        <v>18</v>
      </c>
      <c r="F73" s="3" t="s">
        <v>89</v>
      </c>
      <c r="G73" s="82">
        <v>3.9</v>
      </c>
      <c r="H73" s="83">
        <f>Διαδρομή25Β!$F$28</f>
        <v>8.637679929040404</v>
      </c>
      <c r="I73" s="83">
        <f t="shared" si="1"/>
        <v>1554.7823872272727</v>
      </c>
    </row>
    <row r="74" spans="1:9" ht="30">
      <c r="A74" s="3">
        <v>26</v>
      </c>
      <c r="B74" s="3" t="s">
        <v>7</v>
      </c>
      <c r="C74" s="2" t="s">
        <v>174</v>
      </c>
      <c r="D74" s="3" t="s">
        <v>21</v>
      </c>
      <c r="E74" s="3">
        <v>48</v>
      </c>
      <c r="F74" s="3" t="s">
        <v>89</v>
      </c>
      <c r="G74" s="82">
        <v>9.6999999999999993</v>
      </c>
      <c r="H74" s="83">
        <f>Διαδρομή26!$F$28</f>
        <v>31.35268837349733</v>
      </c>
      <c r="I74" s="83">
        <f t="shared" si="1"/>
        <v>5643.483907229519</v>
      </c>
    </row>
    <row r="75" spans="1:9" ht="30">
      <c r="A75" s="3" t="s">
        <v>175</v>
      </c>
      <c r="B75" s="3" t="s">
        <v>21</v>
      </c>
      <c r="C75" s="2" t="s">
        <v>176</v>
      </c>
      <c r="D75" s="3" t="s">
        <v>7</v>
      </c>
      <c r="E75" s="3">
        <v>18</v>
      </c>
      <c r="F75" s="3" t="s">
        <v>89</v>
      </c>
      <c r="G75" s="82">
        <v>9.6999999999999993</v>
      </c>
      <c r="H75" s="83">
        <f>Διαδρομή26Α!$F$28</f>
        <v>31.35268837349733</v>
      </c>
      <c r="I75" s="83">
        <f t="shared" si="1"/>
        <v>5643.483907229519</v>
      </c>
    </row>
    <row r="76" spans="1:9" ht="30">
      <c r="A76" s="3" t="s">
        <v>177</v>
      </c>
      <c r="B76" s="3" t="s">
        <v>21</v>
      </c>
      <c r="C76" s="2" t="s">
        <v>176</v>
      </c>
      <c r="D76" s="3" t="s">
        <v>7</v>
      </c>
      <c r="E76" s="1">
        <v>28</v>
      </c>
      <c r="F76" s="3" t="s">
        <v>89</v>
      </c>
      <c r="G76" s="82">
        <v>9.6999999999999993</v>
      </c>
      <c r="H76" s="83">
        <f>Διαδρομή26Β!$F$28</f>
        <v>31.35268837349733</v>
      </c>
      <c r="I76" s="83">
        <f t="shared" si="1"/>
        <v>5643.483907229519</v>
      </c>
    </row>
    <row r="77" spans="1:9">
      <c r="A77" s="3" t="s">
        <v>178</v>
      </c>
      <c r="B77" s="3" t="s">
        <v>21</v>
      </c>
      <c r="C77" s="2"/>
      <c r="D77" s="3" t="s">
        <v>113</v>
      </c>
      <c r="E77" s="1">
        <v>2</v>
      </c>
      <c r="F77" s="3" t="s">
        <v>100</v>
      </c>
      <c r="G77" s="82">
        <v>1.9</v>
      </c>
      <c r="H77" s="83">
        <f>Διαδρομή26Γ!$F$28</f>
        <v>1.4106583413819136</v>
      </c>
      <c r="I77" s="83">
        <f t="shared" si="1"/>
        <v>253.91850144874445</v>
      </c>
    </row>
    <row r="78" spans="1:9">
      <c r="A78" s="86">
        <v>27</v>
      </c>
      <c r="B78" s="86" t="s">
        <v>24</v>
      </c>
      <c r="C78" s="87"/>
      <c r="D78" s="86" t="s">
        <v>47</v>
      </c>
      <c r="E78" s="3">
        <v>1</v>
      </c>
      <c r="F78" s="3" t="s">
        <v>100</v>
      </c>
      <c r="G78" s="82">
        <v>3</v>
      </c>
      <c r="H78" s="83">
        <f>Διαδρομή27!$F$28</f>
        <v>2.2273552758661794</v>
      </c>
      <c r="I78" s="83">
        <f t="shared" si="1"/>
        <v>400.92394965591228</v>
      </c>
    </row>
    <row r="79" spans="1:9">
      <c r="A79" s="86" t="s">
        <v>179</v>
      </c>
      <c r="B79" s="86" t="s">
        <v>47</v>
      </c>
      <c r="C79" s="87"/>
      <c r="D79" s="86" t="s">
        <v>24</v>
      </c>
      <c r="E79" s="3">
        <v>1</v>
      </c>
      <c r="F79" s="3" t="s">
        <v>100</v>
      </c>
      <c r="G79" s="82">
        <v>3</v>
      </c>
      <c r="H79" s="83">
        <f>Διαδρομή27Α!$F$28</f>
        <v>2.2273552758661794</v>
      </c>
      <c r="I79" s="83">
        <f t="shared" si="1"/>
        <v>400.92394965591228</v>
      </c>
    </row>
    <row r="80" spans="1:9">
      <c r="A80" s="86">
        <v>28</v>
      </c>
      <c r="B80" s="86" t="s">
        <v>24</v>
      </c>
      <c r="C80" s="87"/>
      <c r="D80" s="86" t="s">
        <v>47</v>
      </c>
      <c r="E80" s="3">
        <v>1</v>
      </c>
      <c r="F80" s="3" t="s">
        <v>100</v>
      </c>
      <c r="G80" s="82">
        <v>3</v>
      </c>
      <c r="H80" s="83">
        <f>Διαδρομή28!$F$28</f>
        <v>2.2273552758661794</v>
      </c>
      <c r="I80" s="83">
        <f t="shared" si="1"/>
        <v>400.92394965591228</v>
      </c>
    </row>
    <row r="81" spans="1:9">
      <c r="A81" s="86" t="s">
        <v>180</v>
      </c>
      <c r="B81" s="86" t="s">
        <v>47</v>
      </c>
      <c r="C81" s="87"/>
      <c r="D81" s="86" t="s">
        <v>24</v>
      </c>
      <c r="E81" s="3">
        <v>1</v>
      </c>
      <c r="F81" s="3" t="s">
        <v>100</v>
      </c>
      <c r="G81" s="82">
        <v>3</v>
      </c>
      <c r="H81" s="83">
        <f>Διαδρομή28Α!$F$28</f>
        <v>2.2273552758661794</v>
      </c>
      <c r="I81" s="83">
        <f t="shared" si="1"/>
        <v>400.92394965591228</v>
      </c>
    </row>
    <row r="82" spans="1:9">
      <c r="A82" s="86">
        <v>29</v>
      </c>
      <c r="B82" s="86" t="s">
        <v>24</v>
      </c>
      <c r="C82" s="87"/>
      <c r="D82" s="86" t="s">
        <v>47</v>
      </c>
      <c r="E82" s="3">
        <v>1</v>
      </c>
      <c r="F82" s="3" t="s">
        <v>100</v>
      </c>
      <c r="G82" s="82">
        <v>3</v>
      </c>
      <c r="H82" s="83">
        <f>Διαδρομή29!$F$28</f>
        <v>2.2273552758661794</v>
      </c>
      <c r="I82" s="83">
        <f t="shared" si="1"/>
        <v>400.92394965591228</v>
      </c>
    </row>
    <row r="83" spans="1:9">
      <c r="A83" s="86" t="s">
        <v>181</v>
      </c>
      <c r="B83" s="86" t="s">
        <v>47</v>
      </c>
      <c r="C83" s="87"/>
      <c r="D83" s="86" t="s">
        <v>24</v>
      </c>
      <c r="E83" s="3">
        <v>1</v>
      </c>
      <c r="F83" s="3" t="s">
        <v>100</v>
      </c>
      <c r="G83" s="82">
        <v>3</v>
      </c>
      <c r="H83" s="83">
        <f>Διαδρομή29Α!$F$28</f>
        <v>2.2273552758661794</v>
      </c>
      <c r="I83" s="83">
        <f t="shared" si="1"/>
        <v>400.92394965591228</v>
      </c>
    </row>
    <row r="84" spans="1:9">
      <c r="A84" s="86">
        <v>30</v>
      </c>
      <c r="B84" s="86" t="s">
        <v>24</v>
      </c>
      <c r="C84" s="87"/>
      <c r="D84" s="86" t="s">
        <v>47</v>
      </c>
      <c r="E84" s="3">
        <v>1</v>
      </c>
      <c r="F84" s="3" t="s">
        <v>104</v>
      </c>
      <c r="G84" s="82">
        <v>3</v>
      </c>
      <c r="H84" s="83">
        <f>Διαδρομή30!$F$28</f>
        <v>2.2273552758661794</v>
      </c>
      <c r="I84" s="83">
        <f t="shared" si="1"/>
        <v>400.92394965591228</v>
      </c>
    </row>
    <row r="85" spans="1:9">
      <c r="A85" s="86" t="s">
        <v>182</v>
      </c>
      <c r="B85" s="86" t="s">
        <v>47</v>
      </c>
      <c r="C85" s="87"/>
      <c r="D85" s="86" t="s">
        <v>24</v>
      </c>
      <c r="E85" s="3">
        <v>1</v>
      </c>
      <c r="F85" s="3" t="s">
        <v>104</v>
      </c>
      <c r="G85" s="82">
        <v>3</v>
      </c>
      <c r="H85" s="83">
        <f>Διαδρομή30Α!$F$28</f>
        <v>2.2273552758661794</v>
      </c>
      <c r="I85" s="83">
        <f t="shared" si="1"/>
        <v>400.92394965591228</v>
      </c>
    </row>
    <row r="86" spans="1:9">
      <c r="A86" s="3">
        <v>31</v>
      </c>
      <c r="B86" s="3" t="s">
        <v>0</v>
      </c>
      <c r="C86" s="2"/>
      <c r="D86" s="3" t="s">
        <v>47</v>
      </c>
      <c r="E86" s="3">
        <v>1</v>
      </c>
      <c r="F86" s="3" t="s">
        <v>100</v>
      </c>
      <c r="G86" s="82">
        <v>13.4</v>
      </c>
      <c r="H86" s="83">
        <f>Διαδρομή31!$F$28</f>
        <v>9.9488535655356003</v>
      </c>
      <c r="I86" s="83">
        <f t="shared" ref="I86:I149" si="2">H86*180</f>
        <v>1790.7936417964081</v>
      </c>
    </row>
    <row r="87" spans="1:9">
      <c r="A87" s="3" t="s">
        <v>183</v>
      </c>
      <c r="B87" s="3" t="s">
        <v>47</v>
      </c>
      <c r="C87" s="2"/>
      <c r="D87" s="3" t="s">
        <v>0</v>
      </c>
      <c r="E87" s="3">
        <v>1</v>
      </c>
      <c r="F87" s="3" t="s">
        <v>100</v>
      </c>
      <c r="G87" s="82">
        <v>13.4</v>
      </c>
      <c r="H87" s="83">
        <f>Διαδρομή31Α!$F$28</f>
        <v>9.9488535655356003</v>
      </c>
      <c r="I87" s="83">
        <f t="shared" si="2"/>
        <v>1790.7936417964081</v>
      </c>
    </row>
    <row r="88" spans="1:9">
      <c r="A88" s="3">
        <v>32</v>
      </c>
      <c r="B88" s="3" t="s">
        <v>23</v>
      </c>
      <c r="C88" s="2"/>
      <c r="D88" s="3" t="s">
        <v>47</v>
      </c>
      <c r="E88" s="3">
        <v>1</v>
      </c>
      <c r="F88" s="3" t="s">
        <v>100</v>
      </c>
      <c r="G88" s="82">
        <v>7.1</v>
      </c>
      <c r="H88" s="83">
        <f>Διαδρομή32!$F$28</f>
        <v>5.2714074862166242</v>
      </c>
      <c r="I88" s="83">
        <f t="shared" si="2"/>
        <v>948.85334751899234</v>
      </c>
    </row>
    <row r="89" spans="1:9">
      <c r="A89" s="3" t="s">
        <v>184</v>
      </c>
      <c r="B89" s="3" t="s">
        <v>47</v>
      </c>
      <c r="C89" s="2"/>
      <c r="D89" s="3" t="s">
        <v>23</v>
      </c>
      <c r="E89" s="3">
        <v>1</v>
      </c>
      <c r="F89" s="3" t="s">
        <v>100</v>
      </c>
      <c r="G89" s="82">
        <v>7.1</v>
      </c>
      <c r="H89" s="83">
        <f>Διαδρομή32Α!$F$28</f>
        <v>5.2714074862166242</v>
      </c>
      <c r="I89" s="83">
        <f t="shared" si="2"/>
        <v>948.85334751899234</v>
      </c>
    </row>
    <row r="90" spans="1:9">
      <c r="A90" s="3">
        <v>33</v>
      </c>
      <c r="B90" s="3" t="s">
        <v>25</v>
      </c>
      <c r="C90" s="2"/>
      <c r="D90" s="3" t="s">
        <v>47</v>
      </c>
      <c r="E90" s="3">
        <v>2</v>
      </c>
      <c r="F90" s="3" t="s">
        <v>100</v>
      </c>
      <c r="G90" s="82">
        <v>11.1</v>
      </c>
      <c r="H90" s="83">
        <f>Διαδρομή33!$F$28</f>
        <v>8.2412145207048617</v>
      </c>
      <c r="I90" s="83">
        <f t="shared" si="2"/>
        <v>1483.418613726875</v>
      </c>
    </row>
    <row r="91" spans="1:9">
      <c r="A91" s="3" t="s">
        <v>185</v>
      </c>
      <c r="B91" s="3" t="s">
        <v>47</v>
      </c>
      <c r="C91" s="2"/>
      <c r="D91" s="3" t="s">
        <v>25</v>
      </c>
      <c r="E91" s="1">
        <v>2</v>
      </c>
      <c r="F91" s="3" t="s">
        <v>100</v>
      </c>
      <c r="G91" s="82">
        <v>11.1</v>
      </c>
      <c r="H91" s="83">
        <f>Διαδρομή33Α!$F$28</f>
        <v>8.2412145207048617</v>
      </c>
      <c r="I91" s="83">
        <f t="shared" si="2"/>
        <v>1483.418613726875</v>
      </c>
    </row>
    <row r="92" spans="1:9">
      <c r="A92" s="3">
        <v>34</v>
      </c>
      <c r="B92" s="3" t="s">
        <v>12</v>
      </c>
      <c r="C92" s="2"/>
      <c r="D92" s="3" t="s">
        <v>47</v>
      </c>
      <c r="E92" s="3">
        <v>1</v>
      </c>
      <c r="F92" s="3" t="s">
        <v>100</v>
      </c>
      <c r="G92" s="82">
        <v>32</v>
      </c>
      <c r="H92" s="83">
        <f>Διαδρομή34!$F$28</f>
        <v>28.583142559440557</v>
      </c>
      <c r="I92" s="83">
        <f t="shared" si="2"/>
        <v>5144.9656606993003</v>
      </c>
    </row>
    <row r="93" spans="1:9">
      <c r="A93" s="3" t="s">
        <v>186</v>
      </c>
      <c r="B93" s="3" t="s">
        <v>47</v>
      </c>
      <c r="C93" s="2"/>
      <c r="D93" s="3" t="s">
        <v>12</v>
      </c>
      <c r="E93" s="3">
        <v>1</v>
      </c>
      <c r="F93" s="3" t="s">
        <v>100</v>
      </c>
      <c r="G93" s="82">
        <v>32</v>
      </c>
      <c r="H93" s="83">
        <f>Διαδρομή34Α!$F$28</f>
        <v>28.583142559440557</v>
      </c>
      <c r="I93" s="83">
        <f t="shared" si="2"/>
        <v>5144.9656606993003</v>
      </c>
    </row>
    <row r="94" spans="1:9">
      <c r="A94" s="3">
        <v>35</v>
      </c>
      <c r="B94" s="3" t="s">
        <v>45</v>
      </c>
      <c r="C94" s="2" t="s">
        <v>3</v>
      </c>
      <c r="D94" s="3" t="s">
        <v>47</v>
      </c>
      <c r="E94" s="3">
        <v>2</v>
      </c>
      <c r="F94" s="3" t="s">
        <v>100</v>
      </c>
      <c r="G94" s="82">
        <v>19.100000000000001</v>
      </c>
      <c r="H94" s="83">
        <f>Διαδρομή35!$F$28</f>
        <v>14.180828589681342</v>
      </c>
      <c r="I94" s="83">
        <f t="shared" si="2"/>
        <v>2552.5491461426413</v>
      </c>
    </row>
    <row r="95" spans="1:9">
      <c r="A95" s="3" t="s">
        <v>187</v>
      </c>
      <c r="B95" s="3" t="s">
        <v>47</v>
      </c>
      <c r="C95" s="2" t="s">
        <v>3</v>
      </c>
      <c r="D95" s="3" t="s">
        <v>45</v>
      </c>
      <c r="E95" s="3">
        <v>2</v>
      </c>
      <c r="F95" s="3" t="s">
        <v>100</v>
      </c>
      <c r="G95" s="82">
        <v>19.100000000000001</v>
      </c>
      <c r="H95" s="83">
        <f>Διαδρομή35Α!$F$28</f>
        <v>14.180828589681342</v>
      </c>
      <c r="I95" s="83">
        <f t="shared" si="2"/>
        <v>2552.5491461426413</v>
      </c>
    </row>
    <row r="96" spans="1:9">
      <c r="A96" s="3">
        <v>36</v>
      </c>
      <c r="B96" s="3" t="s">
        <v>33</v>
      </c>
      <c r="D96" s="3" t="s">
        <v>23</v>
      </c>
      <c r="E96" s="3">
        <v>10</v>
      </c>
      <c r="F96" s="3" t="s">
        <v>89</v>
      </c>
      <c r="G96" s="82">
        <v>1.6</v>
      </c>
      <c r="H96" s="83">
        <f>Διαδρομή36!$F$28</f>
        <v>3.5436635606319609</v>
      </c>
      <c r="I96" s="83">
        <f t="shared" si="2"/>
        <v>637.85944091375291</v>
      </c>
    </row>
    <row r="97" spans="1:9">
      <c r="A97" s="3" t="s">
        <v>188</v>
      </c>
      <c r="B97" s="3" t="s">
        <v>23</v>
      </c>
      <c r="C97" s="2"/>
      <c r="D97" s="3" t="s">
        <v>33</v>
      </c>
      <c r="E97" s="3">
        <v>2</v>
      </c>
      <c r="F97" s="3" t="s">
        <v>100</v>
      </c>
      <c r="G97" s="82">
        <v>1.6</v>
      </c>
      <c r="H97" s="83">
        <f>Διαδρομή36Α!$F$28</f>
        <v>1.1879228137952955</v>
      </c>
      <c r="I97" s="83">
        <f t="shared" si="2"/>
        <v>213.82610648315318</v>
      </c>
    </row>
    <row r="98" spans="1:9">
      <c r="A98" s="3" t="s">
        <v>189</v>
      </c>
      <c r="B98" s="3" t="s">
        <v>23</v>
      </c>
      <c r="C98" s="2"/>
      <c r="D98" s="3" t="s">
        <v>33</v>
      </c>
      <c r="E98" s="3">
        <v>8</v>
      </c>
      <c r="F98" s="3" t="s">
        <v>89</v>
      </c>
      <c r="G98" s="82">
        <v>1.6</v>
      </c>
      <c r="H98" s="83">
        <f>Διαδρομή36Β!$F$28</f>
        <v>3.5436635606319609</v>
      </c>
      <c r="I98" s="83">
        <f t="shared" si="2"/>
        <v>637.85944091375291</v>
      </c>
    </row>
    <row r="99" spans="1:9">
      <c r="A99" s="3">
        <v>37</v>
      </c>
      <c r="B99" s="3" t="s">
        <v>190</v>
      </c>
      <c r="C99" s="2"/>
      <c r="D99" s="3" t="s">
        <v>23</v>
      </c>
      <c r="E99" s="3">
        <v>2</v>
      </c>
      <c r="F99" s="3" t="s">
        <v>100</v>
      </c>
      <c r="G99" s="82">
        <v>5.3</v>
      </c>
      <c r="H99" s="83">
        <f>Διαδρομή37!$F$28</f>
        <v>3.9349943206969158</v>
      </c>
      <c r="I99" s="83">
        <f t="shared" si="2"/>
        <v>708.29897772544484</v>
      </c>
    </row>
    <row r="100" spans="1:9">
      <c r="A100" s="3" t="s">
        <v>191</v>
      </c>
      <c r="B100" s="3" t="s">
        <v>23</v>
      </c>
      <c r="C100" s="2"/>
      <c r="D100" s="3" t="s">
        <v>190</v>
      </c>
      <c r="E100" s="3">
        <v>2</v>
      </c>
      <c r="F100" s="3" t="s">
        <v>100</v>
      </c>
      <c r="G100" s="82">
        <v>5.3</v>
      </c>
      <c r="H100" s="83">
        <f>Διαδρομή37Α!$F$28</f>
        <v>3.9349943206969158</v>
      </c>
      <c r="I100" s="83">
        <f t="shared" si="2"/>
        <v>708.29897772544484</v>
      </c>
    </row>
    <row r="101" spans="1:9">
      <c r="A101" s="3">
        <v>38</v>
      </c>
      <c r="B101" s="3" t="s">
        <v>35</v>
      </c>
      <c r="C101" s="2"/>
      <c r="D101" s="3" t="s">
        <v>46</v>
      </c>
      <c r="E101" s="1">
        <v>4</v>
      </c>
      <c r="F101" s="3" t="s">
        <v>100</v>
      </c>
      <c r="G101" s="82">
        <v>3.9</v>
      </c>
      <c r="H101" s="83">
        <f>Διαδρομή38!$F$28</f>
        <v>2.8955618586260328</v>
      </c>
      <c r="I101" s="83">
        <f t="shared" si="2"/>
        <v>521.20113455268586</v>
      </c>
    </row>
    <row r="102" spans="1:9">
      <c r="A102" s="3" t="s">
        <v>192</v>
      </c>
      <c r="B102" s="3" t="s">
        <v>46</v>
      </c>
      <c r="C102" s="2"/>
      <c r="D102" s="3" t="s">
        <v>35</v>
      </c>
      <c r="E102" s="3">
        <v>3</v>
      </c>
      <c r="F102" s="3" t="s">
        <v>100</v>
      </c>
      <c r="G102" s="82">
        <v>3.9</v>
      </c>
      <c r="H102" s="83">
        <f>Διαδρομή38Α!$F$28</f>
        <v>2.8955618586260328</v>
      </c>
      <c r="I102" s="83">
        <f t="shared" si="2"/>
        <v>521.20113455268586</v>
      </c>
    </row>
    <row r="103" spans="1:9">
      <c r="A103" s="3" t="s">
        <v>193</v>
      </c>
      <c r="B103" s="3" t="s">
        <v>46</v>
      </c>
      <c r="C103" s="2"/>
      <c r="D103" s="3" t="s">
        <v>35</v>
      </c>
      <c r="E103" s="3">
        <v>1</v>
      </c>
      <c r="F103" s="3" t="s">
        <v>100</v>
      </c>
      <c r="G103" s="82">
        <v>3.9</v>
      </c>
      <c r="H103" s="83">
        <f>Διαδρομή38Β!$F$28</f>
        <v>2.8955618586260328</v>
      </c>
      <c r="I103" s="83">
        <f t="shared" si="2"/>
        <v>521.20113455268586</v>
      </c>
    </row>
    <row r="104" spans="1:9">
      <c r="A104" s="3">
        <v>39</v>
      </c>
      <c r="B104" s="3" t="s">
        <v>115</v>
      </c>
      <c r="C104" s="2"/>
      <c r="D104" s="3" t="s">
        <v>46</v>
      </c>
      <c r="E104" s="3">
        <v>2</v>
      </c>
      <c r="F104" s="3" t="s">
        <v>100</v>
      </c>
      <c r="G104" s="82">
        <v>2.4</v>
      </c>
      <c r="H104" s="83">
        <f>Διαδρομή39!$F$28</f>
        <v>1.7818842206929433</v>
      </c>
      <c r="I104" s="83">
        <f t="shared" si="2"/>
        <v>320.7391597247298</v>
      </c>
    </row>
    <row r="105" spans="1:9">
      <c r="A105" s="3" t="s">
        <v>194</v>
      </c>
      <c r="B105" s="3" t="s">
        <v>46</v>
      </c>
      <c r="C105" s="2"/>
      <c r="D105" s="3" t="s">
        <v>115</v>
      </c>
      <c r="E105" s="3">
        <v>2</v>
      </c>
      <c r="F105" s="3" t="s">
        <v>100</v>
      </c>
      <c r="G105" s="82">
        <v>2.4</v>
      </c>
      <c r="H105" s="83">
        <f>Διαδρομή39Α!$F$28</f>
        <v>1.7818842206929433</v>
      </c>
      <c r="I105" s="83">
        <f t="shared" si="2"/>
        <v>320.7391597247298</v>
      </c>
    </row>
    <row r="106" spans="1:9">
      <c r="A106" s="3">
        <v>40</v>
      </c>
      <c r="B106" s="3" t="s">
        <v>39</v>
      </c>
      <c r="C106" s="2"/>
      <c r="D106" s="3" t="s">
        <v>24</v>
      </c>
      <c r="E106" s="3">
        <v>1</v>
      </c>
      <c r="F106" s="3" t="s">
        <v>100</v>
      </c>
      <c r="G106" s="82">
        <v>2.8</v>
      </c>
      <c r="H106" s="83">
        <f>Διαδρομή40!$F$28</f>
        <v>2.0788649241417674</v>
      </c>
      <c r="I106" s="83">
        <f t="shared" si="2"/>
        <v>374.19568634551814</v>
      </c>
    </row>
    <row r="107" spans="1:9">
      <c r="A107" s="3" t="s">
        <v>195</v>
      </c>
      <c r="B107" s="3" t="s">
        <v>24</v>
      </c>
      <c r="C107" s="2"/>
      <c r="D107" s="3" t="s">
        <v>39</v>
      </c>
      <c r="E107" s="3">
        <v>1</v>
      </c>
      <c r="F107" s="3" t="s">
        <v>100</v>
      </c>
      <c r="G107" s="82">
        <v>2.8</v>
      </c>
      <c r="H107" s="83">
        <f>Διαδρομή40Α!$F$28</f>
        <v>2.0788649241417674</v>
      </c>
      <c r="I107" s="83">
        <f t="shared" si="2"/>
        <v>374.19568634551814</v>
      </c>
    </row>
    <row r="108" spans="1:9" ht="30">
      <c r="A108" s="3">
        <v>41</v>
      </c>
      <c r="B108" s="2" t="s">
        <v>196</v>
      </c>
      <c r="C108" s="2"/>
      <c r="D108" s="3" t="s">
        <v>24</v>
      </c>
      <c r="E108" s="3">
        <v>4</v>
      </c>
      <c r="F108" s="3" t="s">
        <v>100</v>
      </c>
      <c r="G108" s="82">
        <v>1.9</v>
      </c>
      <c r="H108" s="83">
        <f>Διαδρομή41!$F$28</f>
        <v>1.4106583413819136</v>
      </c>
      <c r="I108" s="83">
        <f t="shared" si="2"/>
        <v>253.91850144874445</v>
      </c>
    </row>
    <row r="109" spans="1:9" ht="30">
      <c r="A109" s="3" t="s">
        <v>197</v>
      </c>
      <c r="B109" s="3" t="s">
        <v>24</v>
      </c>
      <c r="C109" s="2"/>
      <c r="D109" s="2" t="s">
        <v>196</v>
      </c>
      <c r="E109" s="3">
        <v>4</v>
      </c>
      <c r="F109" s="3" t="s">
        <v>100</v>
      </c>
      <c r="G109" s="82">
        <v>1.9</v>
      </c>
      <c r="H109" s="83">
        <f>Διαδρομή41Α!$F$28</f>
        <v>1.4106583413819136</v>
      </c>
      <c r="I109" s="83">
        <f t="shared" si="2"/>
        <v>253.91850144874445</v>
      </c>
    </row>
    <row r="110" spans="1:9">
      <c r="A110" s="3">
        <v>42</v>
      </c>
      <c r="B110" s="3" t="s">
        <v>198</v>
      </c>
      <c r="C110" s="2"/>
      <c r="D110" s="2" t="s">
        <v>24</v>
      </c>
      <c r="E110" s="3">
        <v>1</v>
      </c>
      <c r="F110" s="3" t="s">
        <v>100</v>
      </c>
      <c r="G110" s="82">
        <v>2.2000000000000002</v>
      </c>
      <c r="H110" s="83">
        <f>Διαδρομή42!$F$28</f>
        <v>1.6333938689685312</v>
      </c>
      <c r="I110" s="83">
        <f t="shared" si="2"/>
        <v>294.0108964143356</v>
      </c>
    </row>
    <row r="111" spans="1:9">
      <c r="A111" s="5" t="s">
        <v>199</v>
      </c>
      <c r="B111" s="5" t="s">
        <v>24</v>
      </c>
      <c r="C111" s="1"/>
      <c r="D111" s="1" t="s">
        <v>198</v>
      </c>
      <c r="E111" s="5">
        <v>1</v>
      </c>
      <c r="F111" s="3" t="s">
        <v>100</v>
      </c>
      <c r="G111" s="82">
        <v>2.2000000000000002</v>
      </c>
      <c r="H111" s="83">
        <f>Διαδρομή42Α!$F$28</f>
        <v>1.6333938689685312</v>
      </c>
      <c r="I111" s="83">
        <f t="shared" si="2"/>
        <v>294.0108964143356</v>
      </c>
    </row>
    <row r="112" spans="1:9">
      <c r="A112" s="5">
        <v>43</v>
      </c>
      <c r="B112" s="5" t="s">
        <v>48</v>
      </c>
      <c r="C112" s="1"/>
      <c r="D112" s="5" t="s">
        <v>24</v>
      </c>
      <c r="E112" s="1">
        <v>1</v>
      </c>
      <c r="F112" s="3" t="s">
        <v>100</v>
      </c>
      <c r="G112" s="82">
        <v>2.9</v>
      </c>
      <c r="H112" s="83">
        <f>Διαδρομή43!$F$28</f>
        <v>2.1531101000039734</v>
      </c>
      <c r="I112" s="83">
        <f t="shared" si="2"/>
        <v>387.55981800071521</v>
      </c>
    </row>
    <row r="113" spans="1:9">
      <c r="A113" s="5" t="s">
        <v>200</v>
      </c>
      <c r="B113" s="5" t="s">
        <v>24</v>
      </c>
      <c r="C113" s="1"/>
      <c r="D113" s="5" t="s">
        <v>48</v>
      </c>
      <c r="E113" s="5">
        <v>1</v>
      </c>
      <c r="F113" s="3" t="s">
        <v>100</v>
      </c>
      <c r="G113" s="82">
        <v>2.9</v>
      </c>
      <c r="H113" s="83">
        <f>Διαδρομή43Α!$F$28</f>
        <v>2.1531101000039734</v>
      </c>
      <c r="I113" s="83">
        <f t="shared" si="2"/>
        <v>387.55981800071521</v>
      </c>
    </row>
    <row r="114" spans="1:9">
      <c r="A114" s="5">
        <v>44</v>
      </c>
      <c r="B114" s="1" t="s">
        <v>44</v>
      </c>
      <c r="C114" s="1"/>
      <c r="D114" s="5" t="s">
        <v>24</v>
      </c>
      <c r="E114" s="5">
        <v>2</v>
      </c>
      <c r="F114" s="3" t="s">
        <v>100</v>
      </c>
      <c r="G114" s="82">
        <v>2</v>
      </c>
      <c r="H114" s="83">
        <f>Διαδρομή44!$F$28</f>
        <v>1.4849035172441194</v>
      </c>
      <c r="I114" s="83">
        <f t="shared" si="2"/>
        <v>267.28263310394146</v>
      </c>
    </row>
    <row r="115" spans="1:9">
      <c r="A115" s="5" t="s">
        <v>201</v>
      </c>
      <c r="B115" s="5" t="s">
        <v>24</v>
      </c>
      <c r="C115" s="1"/>
      <c r="D115" s="1" t="s">
        <v>44</v>
      </c>
      <c r="E115" s="5">
        <v>2</v>
      </c>
      <c r="F115" s="3" t="s">
        <v>100</v>
      </c>
      <c r="G115" s="82">
        <v>2</v>
      </c>
      <c r="H115" s="83">
        <f>Διαδρομή44Α!$F$28</f>
        <v>1.4849035172441194</v>
      </c>
      <c r="I115" s="83">
        <f t="shared" si="2"/>
        <v>267.28263310394146</v>
      </c>
    </row>
    <row r="116" spans="1:9">
      <c r="A116" s="5">
        <v>45</v>
      </c>
      <c r="B116" s="1" t="s">
        <v>202</v>
      </c>
      <c r="C116" s="1"/>
      <c r="D116" s="5" t="s">
        <v>24</v>
      </c>
      <c r="E116" s="5">
        <v>1</v>
      </c>
      <c r="F116" s="3" t="s">
        <v>100</v>
      </c>
      <c r="G116" s="82">
        <v>2.6</v>
      </c>
      <c r="H116" s="83">
        <f>Διαδρομή45!$F$28</f>
        <v>1.9303745724173555</v>
      </c>
      <c r="I116" s="83">
        <f t="shared" si="2"/>
        <v>347.467423035124</v>
      </c>
    </row>
    <row r="117" spans="1:9">
      <c r="A117" s="5" t="s">
        <v>203</v>
      </c>
      <c r="B117" s="5" t="s">
        <v>24</v>
      </c>
      <c r="C117" s="1"/>
      <c r="D117" s="1" t="s">
        <v>202</v>
      </c>
      <c r="E117" s="5">
        <v>1</v>
      </c>
      <c r="F117" s="3" t="s">
        <v>100</v>
      </c>
      <c r="G117" s="82">
        <v>2.6</v>
      </c>
      <c r="H117" s="83">
        <f>Διαδρομή45Α!$F$28</f>
        <v>1.9303745724173555</v>
      </c>
      <c r="I117" s="83">
        <f t="shared" si="2"/>
        <v>347.467423035124</v>
      </c>
    </row>
    <row r="118" spans="1:9">
      <c r="A118" s="5">
        <v>46</v>
      </c>
      <c r="B118" s="5" t="s">
        <v>204</v>
      </c>
      <c r="C118" s="1"/>
      <c r="D118" s="5" t="s">
        <v>24</v>
      </c>
      <c r="E118" s="5">
        <v>2</v>
      </c>
      <c r="F118" s="3" t="s">
        <v>100</v>
      </c>
      <c r="G118" s="82">
        <v>5.6</v>
      </c>
      <c r="H118" s="83">
        <f>Διαδρομή46!$F$28</f>
        <v>4.1577298482835348</v>
      </c>
      <c r="I118" s="83">
        <f t="shared" si="2"/>
        <v>748.39137269103628</v>
      </c>
    </row>
    <row r="119" spans="1:9">
      <c r="A119" s="3" t="s">
        <v>205</v>
      </c>
      <c r="B119" s="3" t="s">
        <v>24</v>
      </c>
      <c r="C119" s="2"/>
      <c r="D119" s="3" t="s">
        <v>204</v>
      </c>
      <c r="E119" s="1">
        <v>2</v>
      </c>
      <c r="F119" s="3" t="s">
        <v>100</v>
      </c>
      <c r="G119" s="82">
        <v>5.6</v>
      </c>
      <c r="H119" s="83">
        <f>Διαδρομή46Α!$F$28</f>
        <v>4.1577298482835348</v>
      </c>
      <c r="I119" s="83">
        <f t="shared" si="2"/>
        <v>748.39137269103628</v>
      </c>
    </row>
    <row r="120" spans="1:9">
      <c r="A120" s="3">
        <v>47</v>
      </c>
      <c r="B120" s="3" t="s">
        <v>44</v>
      </c>
      <c r="C120" s="2"/>
      <c r="D120" s="3" t="s">
        <v>24</v>
      </c>
      <c r="E120" s="1">
        <v>5</v>
      </c>
      <c r="F120" s="3" t="s">
        <v>100</v>
      </c>
      <c r="G120" s="82">
        <v>2</v>
      </c>
      <c r="H120" s="83">
        <f>Διαδρομή47!$F$28</f>
        <v>1.4849035172441194</v>
      </c>
      <c r="I120" s="83">
        <f t="shared" si="2"/>
        <v>267.28263310394146</v>
      </c>
    </row>
    <row r="121" spans="1:9">
      <c r="A121" s="3" t="s">
        <v>206</v>
      </c>
      <c r="B121" s="3" t="s">
        <v>24</v>
      </c>
      <c r="C121" s="2"/>
      <c r="D121" s="3" t="s">
        <v>44</v>
      </c>
      <c r="E121" s="3">
        <v>2</v>
      </c>
      <c r="F121" s="3" t="s">
        <v>100</v>
      </c>
      <c r="G121" s="82">
        <v>2</v>
      </c>
      <c r="H121" s="83">
        <f>Διαδρομή47Α!$F$28</f>
        <v>1.4849035172441194</v>
      </c>
      <c r="I121" s="83">
        <f t="shared" si="2"/>
        <v>267.28263310394146</v>
      </c>
    </row>
    <row r="122" spans="1:9">
      <c r="A122" s="3" t="s">
        <v>207</v>
      </c>
      <c r="B122" s="3" t="s">
        <v>24</v>
      </c>
      <c r="C122" s="2"/>
      <c r="D122" s="3" t="s">
        <v>44</v>
      </c>
      <c r="E122" s="3">
        <v>3</v>
      </c>
      <c r="F122" s="3" t="s">
        <v>100</v>
      </c>
      <c r="G122" s="82">
        <v>2</v>
      </c>
      <c r="H122" s="83">
        <f>Διαδρομή47Β!$F$28</f>
        <v>1.4849035172441194</v>
      </c>
      <c r="I122" s="83">
        <f t="shared" si="2"/>
        <v>267.28263310394146</v>
      </c>
    </row>
    <row r="123" spans="1:9" ht="45">
      <c r="A123" s="3">
        <v>48</v>
      </c>
      <c r="B123" s="3" t="s">
        <v>42</v>
      </c>
      <c r="C123" s="2" t="s">
        <v>105</v>
      </c>
      <c r="D123" s="3" t="s">
        <v>24</v>
      </c>
      <c r="E123" s="3">
        <v>20</v>
      </c>
      <c r="F123" s="3" t="s">
        <v>89</v>
      </c>
      <c r="G123" s="82">
        <v>11</v>
      </c>
      <c r="H123" s="83">
        <f>Διαδρομή48!$F$28</f>
        <v>24.36268697934473</v>
      </c>
      <c r="I123" s="83">
        <f t="shared" si="2"/>
        <v>4385.2836562820512</v>
      </c>
    </row>
    <row r="124" spans="1:9" ht="30">
      <c r="A124" s="3" t="s">
        <v>208</v>
      </c>
      <c r="B124" s="3" t="s">
        <v>24</v>
      </c>
      <c r="C124" s="2" t="s">
        <v>209</v>
      </c>
      <c r="D124" s="2" t="s">
        <v>38</v>
      </c>
      <c r="E124" s="3">
        <v>5</v>
      </c>
      <c r="F124" s="3" t="s">
        <v>100</v>
      </c>
      <c r="G124" s="82">
        <v>6.3</v>
      </c>
      <c r="H124" s="83">
        <f>Διαδρομή48Α!$F$28</f>
        <v>4.677446079318976</v>
      </c>
      <c r="I124" s="83">
        <f t="shared" si="2"/>
        <v>841.94029427741566</v>
      </c>
    </row>
    <row r="125" spans="1:9" ht="45">
      <c r="A125" s="3" t="s">
        <v>210</v>
      </c>
      <c r="B125" s="3" t="s">
        <v>24</v>
      </c>
      <c r="C125" s="2" t="s">
        <v>106</v>
      </c>
      <c r="D125" s="3" t="s">
        <v>42</v>
      </c>
      <c r="E125" s="3">
        <v>12</v>
      </c>
      <c r="F125" s="3" t="s">
        <v>89</v>
      </c>
      <c r="G125" s="82">
        <v>11</v>
      </c>
      <c r="H125" s="83">
        <f>Διαδρομή48Β!$F$28</f>
        <v>24.36268697934473</v>
      </c>
      <c r="I125" s="83">
        <f t="shared" si="2"/>
        <v>4385.2836562820512</v>
      </c>
    </row>
    <row r="126" spans="1:9">
      <c r="A126" s="3" t="s">
        <v>211</v>
      </c>
      <c r="B126" s="3" t="s">
        <v>24</v>
      </c>
      <c r="C126" s="2" t="s">
        <v>212</v>
      </c>
      <c r="D126" s="2" t="s">
        <v>38</v>
      </c>
      <c r="E126" s="3">
        <v>3</v>
      </c>
      <c r="F126" s="3" t="s">
        <v>100</v>
      </c>
      <c r="G126" s="82">
        <v>7.5</v>
      </c>
      <c r="H126" s="83">
        <f>Διαδρομή48Γ!$F$28</f>
        <v>5.5683881896654484</v>
      </c>
      <c r="I126" s="83">
        <f t="shared" si="2"/>
        <v>1002.3098741397807</v>
      </c>
    </row>
    <row r="127" spans="1:9" ht="45">
      <c r="A127" s="3">
        <v>49</v>
      </c>
      <c r="B127" s="3" t="s">
        <v>32</v>
      </c>
      <c r="C127" s="2" t="s">
        <v>213</v>
      </c>
      <c r="D127" s="3" t="s">
        <v>25</v>
      </c>
      <c r="E127" s="3">
        <v>4</v>
      </c>
      <c r="F127" s="3" t="s">
        <v>100</v>
      </c>
      <c r="G127" s="82">
        <v>4.5999999999999996</v>
      </c>
      <c r="H127" s="83">
        <f>Διαδρομή49!$F$28</f>
        <v>3.4152780896614745</v>
      </c>
      <c r="I127" s="83">
        <f t="shared" si="2"/>
        <v>614.75005613906546</v>
      </c>
    </row>
    <row r="128" spans="1:9" ht="30">
      <c r="A128" s="3" t="s">
        <v>214</v>
      </c>
      <c r="B128" s="2" t="s">
        <v>25</v>
      </c>
      <c r="C128" s="2" t="s">
        <v>215</v>
      </c>
      <c r="D128" s="3" t="s">
        <v>32</v>
      </c>
      <c r="E128" s="3">
        <v>4</v>
      </c>
      <c r="F128" s="3" t="s">
        <v>100</v>
      </c>
      <c r="G128" s="82">
        <v>4.5999999999999996</v>
      </c>
      <c r="H128" s="83">
        <f>Διαδρομή49Α!$F$28</f>
        <v>3.4152780896614745</v>
      </c>
      <c r="I128" s="83">
        <f t="shared" si="2"/>
        <v>614.75005613906546</v>
      </c>
    </row>
    <row r="129" spans="1:9">
      <c r="A129" s="3">
        <v>50</v>
      </c>
      <c r="B129" s="3" t="s">
        <v>13</v>
      </c>
      <c r="C129" s="2"/>
      <c r="D129" s="3" t="s">
        <v>25</v>
      </c>
      <c r="E129" s="3">
        <v>2</v>
      </c>
      <c r="F129" s="3" t="s">
        <v>100</v>
      </c>
      <c r="G129" s="82">
        <v>1.9</v>
      </c>
      <c r="H129" s="83">
        <f>Διαδρομή50!$F$28</f>
        <v>1.4106583413819136</v>
      </c>
      <c r="I129" s="83">
        <f t="shared" si="2"/>
        <v>253.91850144874445</v>
      </c>
    </row>
    <row r="130" spans="1:9">
      <c r="A130" s="3" t="s">
        <v>216</v>
      </c>
      <c r="B130" s="3" t="s">
        <v>25</v>
      </c>
      <c r="C130" s="2"/>
      <c r="D130" s="3" t="s">
        <v>13</v>
      </c>
      <c r="E130" s="3">
        <v>2</v>
      </c>
      <c r="F130" s="3" t="s">
        <v>100</v>
      </c>
      <c r="G130" s="82">
        <v>1.9</v>
      </c>
      <c r="H130" s="83">
        <f>Διαδρομή50Α!$F$28</f>
        <v>1.4106583413819136</v>
      </c>
      <c r="I130" s="83">
        <f t="shared" si="2"/>
        <v>253.91850144874445</v>
      </c>
    </row>
    <row r="131" spans="1:9" ht="60">
      <c r="A131" s="3">
        <v>51</v>
      </c>
      <c r="B131" s="3" t="s">
        <v>107</v>
      </c>
      <c r="C131" s="2" t="s">
        <v>217</v>
      </c>
      <c r="D131" s="3" t="s">
        <v>25</v>
      </c>
      <c r="E131" s="1">
        <v>28</v>
      </c>
      <c r="F131" s="3" t="s">
        <v>89</v>
      </c>
      <c r="G131" s="82">
        <v>10</v>
      </c>
      <c r="H131" s="83">
        <f>Διαδρομή51!$F$28</f>
        <v>22.147897253949754</v>
      </c>
      <c r="I131" s="83">
        <f t="shared" si="2"/>
        <v>3986.6215057109557</v>
      </c>
    </row>
    <row r="132" spans="1:9" ht="45">
      <c r="A132" s="3" t="s">
        <v>218</v>
      </c>
      <c r="B132" s="3" t="s">
        <v>25</v>
      </c>
      <c r="C132" s="2" t="s">
        <v>219</v>
      </c>
      <c r="D132" s="3" t="s">
        <v>112</v>
      </c>
      <c r="E132" s="1">
        <v>10</v>
      </c>
      <c r="F132" s="3" t="s">
        <v>89</v>
      </c>
      <c r="G132" s="82">
        <v>7.8</v>
      </c>
      <c r="H132" s="83">
        <f>Διαδρομή51Α!$F$28</f>
        <v>17.275359858080808</v>
      </c>
      <c r="I132" s="83">
        <f t="shared" si="2"/>
        <v>3109.5647744545454</v>
      </c>
    </row>
    <row r="133" spans="1:9" ht="60">
      <c r="A133" s="3" t="s">
        <v>220</v>
      </c>
      <c r="B133" s="3" t="s">
        <v>25</v>
      </c>
      <c r="C133" s="2" t="s">
        <v>221</v>
      </c>
      <c r="D133" s="3" t="s">
        <v>107</v>
      </c>
      <c r="E133" s="3">
        <v>8</v>
      </c>
      <c r="F133" s="3" t="s">
        <v>89</v>
      </c>
      <c r="G133" s="82">
        <v>10</v>
      </c>
      <c r="H133" s="83">
        <f>Διαδρομή51Β!$F$28</f>
        <v>22.147897253949754</v>
      </c>
      <c r="I133" s="83">
        <f t="shared" si="2"/>
        <v>3986.6215057109557</v>
      </c>
    </row>
    <row r="134" spans="1:9">
      <c r="A134" s="3">
        <v>52</v>
      </c>
      <c r="B134" s="3" t="s">
        <v>4</v>
      </c>
      <c r="C134" s="2"/>
      <c r="D134" s="3" t="s">
        <v>26</v>
      </c>
      <c r="E134" s="3">
        <v>5</v>
      </c>
      <c r="F134" s="3" t="s">
        <v>100</v>
      </c>
      <c r="G134" s="82">
        <v>3.2</v>
      </c>
      <c r="H134" s="83">
        <f>Διαδρομή52!$F$28</f>
        <v>2.8583142559440557</v>
      </c>
      <c r="I134" s="83">
        <f t="shared" si="2"/>
        <v>514.49656606993005</v>
      </c>
    </row>
    <row r="135" spans="1:9">
      <c r="A135" s="3" t="s">
        <v>222</v>
      </c>
      <c r="B135" s="3" t="s">
        <v>26</v>
      </c>
      <c r="C135" s="2"/>
      <c r="D135" s="3" t="s">
        <v>4</v>
      </c>
      <c r="E135" s="3">
        <v>3</v>
      </c>
      <c r="F135" s="3" t="s">
        <v>100</v>
      </c>
      <c r="G135" s="82">
        <v>3.2</v>
      </c>
      <c r="H135" s="83">
        <f>Διαδρομή52Α!$F$28</f>
        <v>2.8583142559440557</v>
      </c>
      <c r="I135" s="83">
        <f t="shared" si="2"/>
        <v>514.49656606993005</v>
      </c>
    </row>
    <row r="136" spans="1:9">
      <c r="A136" s="3" t="s">
        <v>223</v>
      </c>
      <c r="B136" s="3" t="s">
        <v>26</v>
      </c>
      <c r="C136" s="2"/>
      <c r="D136" s="3" t="s">
        <v>4</v>
      </c>
      <c r="E136" s="3">
        <v>2</v>
      </c>
      <c r="F136" s="3" t="s">
        <v>100</v>
      </c>
      <c r="G136" s="82">
        <v>3.2</v>
      </c>
      <c r="H136" s="83">
        <f>Διαδρομή52Β!$F$28</f>
        <v>2.8583142559440557</v>
      </c>
      <c r="I136" s="83">
        <f t="shared" si="2"/>
        <v>514.49656606993005</v>
      </c>
    </row>
    <row r="137" spans="1:9">
      <c r="A137" s="3">
        <v>53</v>
      </c>
      <c r="B137" s="3" t="s">
        <v>18</v>
      </c>
      <c r="C137" s="2"/>
      <c r="D137" s="3" t="s">
        <v>26</v>
      </c>
      <c r="E137" s="3">
        <v>7</v>
      </c>
      <c r="F137" s="3" t="s">
        <v>89</v>
      </c>
      <c r="G137" s="82">
        <v>5.4</v>
      </c>
      <c r="H137" s="83">
        <f>Διαδρομή53!$F$28</f>
        <v>17.454073939885113</v>
      </c>
      <c r="I137" s="83">
        <f t="shared" si="2"/>
        <v>3141.7333091793203</v>
      </c>
    </row>
    <row r="138" spans="1:9">
      <c r="A138" s="3" t="s">
        <v>224</v>
      </c>
      <c r="B138" s="3" t="s">
        <v>26</v>
      </c>
      <c r="C138" s="2"/>
      <c r="D138" s="3" t="s">
        <v>18</v>
      </c>
      <c r="E138" s="3">
        <v>7</v>
      </c>
      <c r="F138" s="3" t="s">
        <v>89</v>
      </c>
      <c r="G138" s="82">
        <v>5.4</v>
      </c>
      <c r="H138" s="83">
        <f>Διαδρομή53Α!$F$28</f>
        <v>17.454073939885113</v>
      </c>
      <c r="I138" s="83">
        <f t="shared" si="2"/>
        <v>3141.7333091793203</v>
      </c>
    </row>
    <row r="139" spans="1:9">
      <c r="A139" s="3">
        <v>54</v>
      </c>
      <c r="B139" s="3" t="s">
        <v>20</v>
      </c>
      <c r="C139" s="2"/>
      <c r="D139" s="3" t="s">
        <v>26</v>
      </c>
      <c r="E139" s="3">
        <v>4</v>
      </c>
      <c r="F139" s="3" t="s">
        <v>100</v>
      </c>
      <c r="G139" s="82">
        <v>2.2999999999999998</v>
      </c>
      <c r="H139" s="83">
        <f>Διαδρομή54!$F$28</f>
        <v>2.0544133714597899</v>
      </c>
      <c r="I139" s="83">
        <f t="shared" si="2"/>
        <v>369.79440686276217</v>
      </c>
    </row>
    <row r="140" spans="1:9">
      <c r="A140" s="3" t="s">
        <v>225</v>
      </c>
      <c r="B140" s="3" t="s">
        <v>26</v>
      </c>
      <c r="C140" s="2"/>
      <c r="D140" s="3" t="s">
        <v>20</v>
      </c>
      <c r="E140" s="3">
        <v>2</v>
      </c>
      <c r="F140" s="3" t="s">
        <v>100</v>
      </c>
      <c r="G140" s="82">
        <v>2.2999999999999998</v>
      </c>
      <c r="H140" s="83">
        <f>Διαδρομή54Α!$F$28</f>
        <v>2.0544133714597899</v>
      </c>
      <c r="I140" s="83">
        <f t="shared" si="2"/>
        <v>369.79440686276217</v>
      </c>
    </row>
    <row r="141" spans="1:9">
      <c r="A141" s="3" t="s">
        <v>226</v>
      </c>
      <c r="B141" s="3" t="s">
        <v>26</v>
      </c>
      <c r="C141" s="2"/>
      <c r="D141" s="3" t="s">
        <v>20</v>
      </c>
      <c r="E141" s="3">
        <v>2</v>
      </c>
      <c r="F141" s="3" t="s">
        <v>100</v>
      </c>
      <c r="G141" s="82">
        <v>2.2999999999999998</v>
      </c>
      <c r="H141" s="83">
        <f>Διαδρομή54Β!$F$28</f>
        <v>2.0544133714597899</v>
      </c>
      <c r="I141" s="83">
        <f t="shared" si="2"/>
        <v>369.79440686276217</v>
      </c>
    </row>
    <row r="142" spans="1:9">
      <c r="A142" s="3">
        <v>55</v>
      </c>
      <c r="B142" s="3" t="s">
        <v>11</v>
      </c>
      <c r="C142" s="2"/>
      <c r="D142" s="3" t="s">
        <v>26</v>
      </c>
      <c r="E142" s="3">
        <v>2</v>
      </c>
      <c r="F142" s="3" t="s">
        <v>100</v>
      </c>
      <c r="G142" s="82">
        <v>4.0999999999999996</v>
      </c>
      <c r="H142" s="83">
        <f>Διαδρομή55!$F$28</f>
        <v>3.6622151404283203</v>
      </c>
      <c r="I142" s="83">
        <f t="shared" si="2"/>
        <v>659.19872527709765</v>
      </c>
    </row>
    <row r="143" spans="1:9">
      <c r="A143" s="3" t="s">
        <v>227</v>
      </c>
      <c r="B143" s="3" t="s">
        <v>26</v>
      </c>
      <c r="C143" s="2"/>
      <c r="D143" s="3" t="s">
        <v>11</v>
      </c>
      <c r="E143" s="3">
        <v>2</v>
      </c>
      <c r="F143" s="3" t="s">
        <v>100</v>
      </c>
      <c r="G143" s="82">
        <v>4.0999999999999996</v>
      </c>
      <c r="H143" s="83">
        <f>Διαδρομή55Α!$F$28</f>
        <v>3.6622151404283203</v>
      </c>
      <c r="I143" s="83">
        <f t="shared" si="2"/>
        <v>659.19872527709765</v>
      </c>
    </row>
    <row r="144" spans="1:9">
      <c r="A144" s="3">
        <v>56</v>
      </c>
      <c r="B144" s="3" t="s">
        <v>228</v>
      </c>
      <c r="C144" s="2"/>
      <c r="D144" s="3" t="s">
        <v>229</v>
      </c>
      <c r="E144" s="3">
        <v>1</v>
      </c>
      <c r="F144" s="3" t="s">
        <v>100</v>
      </c>
      <c r="G144" s="82">
        <v>9.1</v>
      </c>
      <c r="H144" s="83">
        <f>Διαδρομή56!$F$28</f>
        <v>6.7563110034607448</v>
      </c>
      <c r="I144" s="83">
        <f t="shared" si="2"/>
        <v>1216.1359806229341</v>
      </c>
    </row>
    <row r="145" spans="1:10">
      <c r="A145" s="3" t="s">
        <v>230</v>
      </c>
      <c r="B145" s="3" t="s">
        <v>229</v>
      </c>
      <c r="C145" s="2"/>
      <c r="D145" s="3" t="s">
        <v>228</v>
      </c>
      <c r="E145" s="3">
        <v>1</v>
      </c>
      <c r="F145" s="3" t="s">
        <v>100</v>
      </c>
      <c r="G145" s="82">
        <v>9.1</v>
      </c>
      <c r="H145" s="83">
        <f>Διαδρομή56Α!$F$28</f>
        <v>6.7563110034607448</v>
      </c>
      <c r="I145" s="83">
        <f t="shared" si="2"/>
        <v>1216.1359806229341</v>
      </c>
    </row>
    <row r="146" spans="1:10">
      <c r="A146" s="3">
        <v>57</v>
      </c>
      <c r="B146" s="3" t="s">
        <v>231</v>
      </c>
      <c r="C146" s="2"/>
      <c r="D146" s="3" t="s">
        <v>232</v>
      </c>
      <c r="E146" s="1">
        <v>2</v>
      </c>
      <c r="F146" s="3" t="s">
        <v>100</v>
      </c>
      <c r="G146" s="82">
        <v>2</v>
      </c>
      <c r="H146" s="83">
        <f>Διαδρομή57!$F$28</f>
        <v>1.4849035172441194</v>
      </c>
      <c r="I146" s="83">
        <f t="shared" si="2"/>
        <v>267.28263310394146</v>
      </c>
    </row>
    <row r="147" spans="1:10">
      <c r="A147" s="3" t="s">
        <v>233</v>
      </c>
      <c r="B147" s="3" t="s">
        <v>232</v>
      </c>
      <c r="C147" s="2"/>
      <c r="D147" s="3" t="s">
        <v>231</v>
      </c>
      <c r="E147" s="3">
        <v>2</v>
      </c>
      <c r="F147" s="3" t="s">
        <v>100</v>
      </c>
      <c r="G147" s="82">
        <v>2</v>
      </c>
      <c r="H147" s="83">
        <f>Διαδρομή57Α!$F$28</f>
        <v>1.4849035172441194</v>
      </c>
      <c r="I147" s="83">
        <f t="shared" si="2"/>
        <v>267.28263310394146</v>
      </c>
    </row>
    <row r="148" spans="1:10">
      <c r="A148" s="3">
        <v>58</v>
      </c>
      <c r="B148" s="3" t="s">
        <v>234</v>
      </c>
      <c r="C148" s="2"/>
      <c r="D148" s="3" t="s">
        <v>232</v>
      </c>
      <c r="E148" s="1">
        <v>2</v>
      </c>
      <c r="F148" s="3" t="s">
        <v>100</v>
      </c>
      <c r="G148" s="82">
        <v>4.5999999999999996</v>
      </c>
      <c r="H148" s="83">
        <f>Διαδρομή58!$F$28</f>
        <v>3.4152780896614745</v>
      </c>
      <c r="I148" s="83">
        <f t="shared" si="2"/>
        <v>614.75005613906546</v>
      </c>
    </row>
    <row r="149" spans="1:10">
      <c r="A149" s="3" t="s">
        <v>235</v>
      </c>
      <c r="B149" s="3" t="s">
        <v>232</v>
      </c>
      <c r="C149" s="2"/>
      <c r="D149" s="3" t="s">
        <v>234</v>
      </c>
      <c r="E149" s="1">
        <v>2</v>
      </c>
      <c r="F149" s="3" t="s">
        <v>100</v>
      </c>
      <c r="G149" s="82">
        <v>4.5999999999999996</v>
      </c>
      <c r="H149" s="83">
        <f>Διαδρομή58Α!$F$28</f>
        <v>3.4152780896614745</v>
      </c>
      <c r="I149" s="83">
        <f t="shared" si="2"/>
        <v>614.75005613906546</v>
      </c>
    </row>
    <row r="150" spans="1:10">
      <c r="A150" s="3">
        <v>59</v>
      </c>
      <c r="B150" s="3" t="s">
        <v>30</v>
      </c>
      <c r="C150" s="2"/>
      <c r="D150" s="3" t="s">
        <v>232</v>
      </c>
      <c r="E150" s="1">
        <v>1</v>
      </c>
      <c r="F150" s="3" t="s">
        <v>100</v>
      </c>
      <c r="G150" s="82">
        <v>9.4</v>
      </c>
      <c r="H150" s="83">
        <f>Διαδρομή59!$F$28</f>
        <v>8.3962981268356636</v>
      </c>
      <c r="I150" s="83">
        <f t="shared" ref="I150:I153" si="3">H150*180</f>
        <v>1511.3336628304194</v>
      </c>
    </row>
    <row r="151" spans="1:10">
      <c r="A151" s="3" t="s">
        <v>236</v>
      </c>
      <c r="B151" s="3" t="s">
        <v>232</v>
      </c>
      <c r="C151" s="2"/>
      <c r="D151" s="3" t="s">
        <v>30</v>
      </c>
      <c r="E151" s="1">
        <v>1</v>
      </c>
      <c r="F151" s="3" t="s">
        <v>100</v>
      </c>
      <c r="G151" s="82">
        <v>9.4</v>
      </c>
      <c r="H151" s="83">
        <f>Διαδρομή59Α!$F$28</f>
        <v>8.3962981268356636</v>
      </c>
      <c r="I151" s="83">
        <f t="shared" si="3"/>
        <v>1511.3336628304194</v>
      </c>
    </row>
    <row r="152" spans="1:10">
      <c r="A152" s="3">
        <v>60</v>
      </c>
      <c r="B152" s="3" t="s">
        <v>37</v>
      </c>
      <c r="C152" s="2" t="s">
        <v>36</v>
      </c>
      <c r="D152" s="3" t="s">
        <v>232</v>
      </c>
      <c r="E152" s="1">
        <v>3</v>
      </c>
      <c r="F152" s="3" t="s">
        <v>100</v>
      </c>
      <c r="G152" s="82">
        <v>14.8</v>
      </c>
      <c r="H152" s="83">
        <f>Διαδρομή60!$F$28</f>
        <v>13.219703433741261</v>
      </c>
      <c r="I152" s="83">
        <f t="shared" si="3"/>
        <v>2379.546618073427</v>
      </c>
    </row>
    <row r="153" spans="1:10">
      <c r="A153" s="3" t="s">
        <v>237</v>
      </c>
      <c r="B153" s="3" t="s">
        <v>232</v>
      </c>
      <c r="C153" s="2" t="s">
        <v>36</v>
      </c>
      <c r="D153" s="3" t="s">
        <v>37</v>
      </c>
      <c r="E153" s="1">
        <v>3</v>
      </c>
      <c r="F153" s="3" t="s">
        <v>100</v>
      </c>
      <c r="G153" s="82">
        <v>14.8</v>
      </c>
      <c r="H153" s="83">
        <f>Διαδρομή60Α!$F$28</f>
        <v>13.219703433741261</v>
      </c>
      <c r="I153" s="83">
        <f t="shared" si="3"/>
        <v>2379.546618073427</v>
      </c>
    </row>
    <row r="154" spans="1:10">
      <c r="E154">
        <f>SUM(E9:E153)</f>
        <v>728</v>
      </c>
      <c r="G154" s="91">
        <f>SUM(G9:G153)</f>
        <v>973.39999999999975</v>
      </c>
      <c r="H154" s="90">
        <f>SUM(H9:H153)</f>
        <v>1386.9823651036372</v>
      </c>
      <c r="I154" s="90">
        <f>SUM(I9:I153)</f>
        <v>249656.82571865438</v>
      </c>
      <c r="J154" t="s">
        <v>117</v>
      </c>
    </row>
    <row r="155" spans="1:10">
      <c r="I155" s="90">
        <f>I154*0.13</f>
        <v>32455.387343425071</v>
      </c>
      <c r="J155" t="s">
        <v>118</v>
      </c>
    </row>
    <row r="156" spans="1:10">
      <c r="I156" s="90">
        <f>I154+I155</f>
        <v>282112.21306207945</v>
      </c>
      <c r="J156" t="s">
        <v>58</v>
      </c>
    </row>
    <row r="157" spans="1:10">
      <c r="I157" s="92">
        <v>338534.66</v>
      </c>
      <c r="J157" t="s">
        <v>239</v>
      </c>
    </row>
  </sheetData>
  <pageMargins left="0.70866141732283472" right="0.70866141732283472" top="0.74803149606299213" bottom="0.74803149606299213" header="0.31496062992125984" footer="0.31496062992125984"/>
  <pageSetup paperSize="9" scale="48" fitToHeight="2" orientation="portrait" r:id="rId1"/>
  <headerFooter>
    <oddHeader>&amp;CΠΡΟΫΠΟΛΟΓΙΣΜΟΣ ΥΠΗΡΕΣΙΑΣ ΜΕΤΑΦΟΡΑΣ ΜΑΘΗΤΩΝ</oddHeader>
    <oddFooter>&amp;Cσελίδα &amp;P από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8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5.2</v>
      </c>
      <c r="F9" s="37">
        <f>SUM(C9:E9)</f>
        <v>5.2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6.24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10.697142857142858</v>
      </c>
      <c r="F12" s="43">
        <f>SUM(C12:E12)+$B$4*[1]units!$J$8</f>
        <v>10.697142857142858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3.7945440000000001</v>
      </c>
      <c r="F14" s="52">
        <f>SUM(C14:E14)</f>
        <v>3.7945440000000001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5.3123616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0.7406256</v>
      </c>
      <c r="F18" s="43">
        <f>SUM(C18:E18)</f>
        <v>0.7406256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1.4946428571428572</v>
      </c>
      <c r="F20" s="43">
        <f>SUM(C20:E20)</f>
        <v>1.4946428571428572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7.5476300571428574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1.4433333333333338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2.7012987012987018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2.9230655229437232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2.1922991422077924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16.80762675692641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129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5.2</v>
      </c>
      <c r="F9" s="37">
        <f>SUM(C9:E9)</f>
        <v>5.2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6.24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8.32</v>
      </c>
      <c r="F12" s="43">
        <f>SUM(C12:E12)+$B$4*[1]units!$J$10</f>
        <v>8.32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0.72196800000000005</v>
      </c>
      <c r="F14" s="52">
        <f>SUM(C14:E14)</f>
        <v>0.72196800000000005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1.0107552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0.1795872</v>
      </c>
      <c r="F18" s="43">
        <f>SUM(C18:E18)</f>
        <v>0.1795872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0.11625000000000001</v>
      </c>
      <c r="F20" s="43">
        <f>SUM(C20:E20)</f>
        <v>0.11625000000000001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1.3065924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0.17370370370370375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1.7508417508417509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0.80778446363636358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0.60583834772727274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4.6447606659090912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130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5.2</v>
      </c>
      <c r="F9" s="37">
        <f>SUM(C9:E9)</f>
        <v>5.2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6.24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8.32</v>
      </c>
      <c r="F12" s="43">
        <f>SUM(C12:E12)+$B$4*[1]units!$J$10</f>
        <v>8.32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0.72196800000000005</v>
      </c>
      <c r="F14" s="52">
        <f>SUM(C14:E14)</f>
        <v>0.72196800000000005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1.0107552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0.1795872</v>
      </c>
      <c r="F18" s="43">
        <f>SUM(C18:E18)</f>
        <v>0.1795872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0.11625000000000001</v>
      </c>
      <c r="F20" s="43">
        <f>SUM(C20:E20)</f>
        <v>0.11625000000000001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1.3065924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0.17370370370370375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1.7508417508417509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0.80778446363636358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0.60583834772727274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4.6447606659090912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E10" sqref="E10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9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7.5</v>
      </c>
      <c r="F9" s="37">
        <f>SUM(C9:E9)</f>
        <v>7.5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9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15.428571428571427</v>
      </c>
      <c r="F12" s="43">
        <f>SUM(C12:E12)+$B$4*[1]units!$J$8</f>
        <v>15.428571428571427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5.4729000000000001</v>
      </c>
      <c r="F14" s="52">
        <f>SUM(C14:E14)</f>
        <v>5.4729000000000001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7.6620599999999994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1.0682100000000001</v>
      </c>
      <c r="F18" s="43">
        <f>SUM(C18:E18)</f>
        <v>1.0682100000000001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2.1557348901098901</v>
      </c>
      <c r="F20" s="43">
        <f>SUM(C20:E20)</f>
        <v>2.1557348901098901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10.88600489010989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2.0817307692307692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3.8961038961038961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4.2159598888611383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3.1619699166458539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24.241769360951547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132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7.5</v>
      </c>
      <c r="F9" s="37">
        <f>SUM(C9:E9)</f>
        <v>7.5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9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15.428571428571427</v>
      </c>
      <c r="F12" s="43">
        <f>SUM(C12:E12)+$B$4*[1]units!$J$8</f>
        <v>15.428571428571427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5.4729000000000001</v>
      </c>
      <c r="F14" s="52">
        <f>SUM(C14:E14)</f>
        <v>5.4729000000000001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7.6620599999999994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1.0682100000000001</v>
      </c>
      <c r="F18" s="43">
        <f>SUM(C18:E18)</f>
        <v>1.0682100000000001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2.1557348901098901</v>
      </c>
      <c r="F20" s="43">
        <f>SUM(C20:E20)</f>
        <v>2.1557348901098901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10.88600489010989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2.0817307692307692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3.8961038961038961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4.2159598888611383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3.1619699166458539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24.241769360951547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C4" sqref="C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119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</v>
      </c>
      <c r="E9" s="36">
        <v>0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3.5999999999999996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3.9272727272727268</v>
      </c>
      <c r="E12" s="39">
        <f>IF(E10=0,0,(E10/E11)*60)</f>
        <v>0</v>
      </c>
      <c r="F12" s="43">
        <f>SUM(C12:E12)+$B$4*[1]units!$J$10</f>
        <v>3.9272727272727268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0.38915999999999995</v>
      </c>
      <c r="E14" s="51">
        <f>E10*E13</f>
        <v>0</v>
      </c>
      <c r="F14" s="52">
        <f>SUM(C14:E14)</f>
        <v>0.38915999999999995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0.54482399999999986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4.1327999999999997E-2</v>
      </c>
      <c r="E18" s="51">
        <f>E10*E17</f>
        <v>0</v>
      </c>
      <c r="F18" s="43">
        <f>SUM(C18:E18)</f>
        <v>4.1327999999999997E-2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5.4873251748251743E-2</v>
      </c>
      <c r="E20" s="51">
        <f>E10*E19</f>
        <v>0</v>
      </c>
      <c r="F20" s="43">
        <f>SUM(C20:E20)</f>
        <v>5.4873251748251743E-2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0.64102525174825165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8.1993006993007003E-2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0.82644628099173545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0.38736613493324856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0.29052460119993645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2.2273552758661794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134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7.5</v>
      </c>
      <c r="F9" s="37">
        <f>SUM(C9:E9)</f>
        <v>7.5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9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15.428571428571427</v>
      </c>
      <c r="F12" s="43">
        <f>SUM(C12:E12)+$B$4*[1]units!$J$8</f>
        <v>15.428571428571427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5.4729000000000001</v>
      </c>
      <c r="F14" s="52">
        <f>SUM(C14:E14)</f>
        <v>5.4729000000000001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7.6620599999999994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1.0682100000000001</v>
      </c>
      <c r="F18" s="43">
        <f>SUM(C18:E18)</f>
        <v>1.0682100000000001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2.1557348901098901</v>
      </c>
      <c r="F20" s="43">
        <f>SUM(C20:E20)</f>
        <v>2.1557348901098901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10.88600489010989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2.0817307692307692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3.8961038961038961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4.2159598888611383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3.1619699166458539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24.241769360951547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10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3.5999999999999996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4.7999999999999989</v>
      </c>
      <c r="F12" s="43">
        <f>SUM(C12:E12)+$B$4*[1]units!$J$10</f>
        <v>4.7999999999999989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0.41651999999999995</v>
      </c>
      <c r="F14" s="52">
        <f>SUM(C14:E14)</f>
        <v>0.41651999999999995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0.58312799999999987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0.10360799999999999</v>
      </c>
      <c r="F18" s="43">
        <f>SUM(C18:E18)</f>
        <v>0.10360799999999999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6.706730769230769E-2</v>
      </c>
      <c r="F20" s="43">
        <f>SUM(C20:E20)</f>
        <v>6.706730769230769E-2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0.75380330769230763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0.10021367521367522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1.0101010101010099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0.46602949825174822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0.34952212368881114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2.6796696149475521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9" sqref="B9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135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3.5999999999999996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4.7999999999999989</v>
      </c>
      <c r="F12" s="43">
        <f>SUM(C12:E12)+$B$4*[1]units!$J$10</f>
        <v>4.7999999999999989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0.41651999999999995</v>
      </c>
      <c r="F14" s="52">
        <f>SUM(C14:E14)</f>
        <v>0.41651999999999995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0.58312799999999987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0.10360799999999999</v>
      </c>
      <c r="F18" s="43">
        <f>SUM(C18:E18)</f>
        <v>0.10360799999999999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6.706730769230769E-2</v>
      </c>
      <c r="F20" s="43">
        <f>SUM(C20:E20)</f>
        <v>6.706730769230769E-2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0.75380330769230763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0.10021367521367522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1.0101010101010099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0.46602949825174822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0.34952212368881114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2.6796696149475521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136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3.5999999999999996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4.7999999999999989</v>
      </c>
      <c r="F12" s="43">
        <f>SUM(C12:E12)+$B$4*[1]units!$J$10</f>
        <v>4.7999999999999989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0.41651999999999995</v>
      </c>
      <c r="F14" s="52">
        <f>SUM(C14:E14)</f>
        <v>0.41651999999999995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0.58312799999999987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0.10360799999999999</v>
      </c>
      <c r="F18" s="43">
        <f>SUM(C18:E18)</f>
        <v>0.10360799999999999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6.706730769230769E-2</v>
      </c>
      <c r="F20" s="43">
        <f>SUM(C20:E20)</f>
        <v>6.706730769230769E-2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0.75380330769230763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0.10021367521367522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1.0101010101010099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0.46602949825174822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0.34952212368881114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2.6796696149475521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E10" sqref="E10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11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14.4</v>
      </c>
      <c r="F9" s="37">
        <f>SUM(C9:E9)</f>
        <v>14.4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17.28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29.622857142857146</v>
      </c>
      <c r="F12" s="43">
        <f>SUM(C12:E12)+$B$4*[1]units!$J$8</f>
        <v>29.622857142857146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10.507968</v>
      </c>
      <c r="F14" s="52">
        <f>SUM(C14:E14)</f>
        <v>10.507968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14.711155199999999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2.0509632</v>
      </c>
      <c r="F18" s="43">
        <f>SUM(C18:E18)</f>
        <v>2.0509632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4.1390109890109894</v>
      </c>
      <c r="F20" s="43">
        <f>SUM(C20:E20)</f>
        <v>4.1390109890109894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20.90112938901099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3.9969230769230779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7.4805194805194812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8.0946429866133869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6.0709822399600402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46.544197173026973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138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14.4</v>
      </c>
      <c r="F9" s="37">
        <f>SUM(C9:E9)</f>
        <v>14.4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17.28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29.622857142857146</v>
      </c>
      <c r="F12" s="43">
        <f>SUM(C12:E12)+$B$4*[1]units!$J$8</f>
        <v>29.622857142857146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10.507968</v>
      </c>
      <c r="F14" s="52">
        <f>SUM(C14:E14)</f>
        <v>10.507968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14.711155199999999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2.0509632</v>
      </c>
      <c r="F18" s="43">
        <f>SUM(C18:E18)</f>
        <v>2.0509632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4.1390109890109894</v>
      </c>
      <c r="F20" s="43">
        <f>SUM(C20:E20)</f>
        <v>4.1390109890109894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20.90112938901099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3.9969230769230779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7.4805194805194812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8.0946429866133869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6.0709822399600402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46.544197173026973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140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14.4</v>
      </c>
      <c r="F9" s="37">
        <f>SUM(C9:E9)</f>
        <v>14.4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17.28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29.622857142857146</v>
      </c>
      <c r="F12" s="43">
        <f>SUM(C12:E12)+$B$4*[1]units!$J$8</f>
        <v>29.622857142857146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10.507968</v>
      </c>
      <c r="F14" s="52">
        <f>SUM(C14:E14)</f>
        <v>10.507968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14.711155199999999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2.0509632</v>
      </c>
      <c r="F18" s="43">
        <f>SUM(C18:E18)</f>
        <v>2.0509632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4.1390109890109894</v>
      </c>
      <c r="F20" s="43">
        <f>SUM(C20:E20)</f>
        <v>4.1390109890109894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20.90112938901099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3.9969230769230779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7.4805194805194812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8.0946429866133869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6.0709822399600402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46.544197173026973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E10" sqref="E10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12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2.9</v>
      </c>
      <c r="F9" s="37">
        <f>SUM(C9:E9)</f>
        <v>2.9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3.48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5.9657142857142853</v>
      </c>
      <c r="F12" s="43">
        <f>SUM(C12:E12)+$B$4*[1]units!$J$8</f>
        <v>5.9657142857142853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2.1161879999999997</v>
      </c>
      <c r="F14" s="52">
        <f>SUM(C14:E14)</f>
        <v>2.1161879999999997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2.9626631999999993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0.4130412</v>
      </c>
      <c r="F18" s="43">
        <f>SUM(C18:E18)</f>
        <v>0.4130412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0.83355082417582416</v>
      </c>
      <c r="F20" s="43">
        <f>SUM(C20:E20)</f>
        <v>0.83355082417582416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4.2092552241758234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0.80493589743589744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1.5064935064935063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1.6301711570263069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1.2226283677697303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9.3734841529012645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141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2.9</v>
      </c>
      <c r="F9" s="37">
        <f>SUM(C9:E9)</f>
        <v>2.9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3.48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5.9657142857142853</v>
      </c>
      <c r="F12" s="43">
        <f>SUM(C12:E12)+$B$4*[1]units!$J$8</f>
        <v>5.9657142857142853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2.1161879999999997</v>
      </c>
      <c r="F14" s="52">
        <f>SUM(C14:E14)</f>
        <v>2.1161879999999997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2.9626631999999993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0.4130412</v>
      </c>
      <c r="F18" s="43">
        <f>SUM(C18:E18)</f>
        <v>0.4130412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0.83355082417582416</v>
      </c>
      <c r="F20" s="43">
        <f>SUM(C20:E20)</f>
        <v>0.83355082417582416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4.2092552241758234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0.80493589743589744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1.5064935064935063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1.6301711570263069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1.2226283677697303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9.3734841529012645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25" sqref="D25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142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3.5999999999999996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4.7999999999999989</v>
      </c>
      <c r="F12" s="43">
        <f>SUM(C12:E12)+$B$4*[1]units!$J$10</f>
        <v>4.7999999999999989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0.41651999999999995</v>
      </c>
      <c r="F14" s="52">
        <f>SUM(C14:E14)</f>
        <v>0.41651999999999995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0.58312799999999987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0.10360799999999999</v>
      </c>
      <c r="F18" s="43">
        <f>SUM(C18:E18)</f>
        <v>0.10360799999999999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6.706730769230769E-2</v>
      </c>
      <c r="F20" s="43">
        <f>SUM(C20:E20)</f>
        <v>6.706730769230769E-2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0.75380330769230763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0.10021367521367522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1.0101010101010099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0.46602949825174822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0.34952212368881114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2.6796696149475521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G15" sqref="G15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2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7.7</v>
      </c>
      <c r="E9" s="36">
        <v>0</v>
      </c>
      <c r="F9" s="37">
        <f>SUM(C9:E9)</f>
        <v>7.7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9.24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10.08</v>
      </c>
      <c r="E12" s="39">
        <f>IF(E10=0,0,(E10/E11)*60)</f>
        <v>0</v>
      </c>
      <c r="F12" s="43">
        <f>SUM(C12:E12)+$B$4*[1]units!$J$10</f>
        <v>10.08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0.99884400000000007</v>
      </c>
      <c r="E14" s="51">
        <f>E10*E13</f>
        <v>0</v>
      </c>
      <c r="F14" s="52">
        <f>SUM(C14:E14)</f>
        <v>0.99884400000000007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1.3983816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0.10607520000000001</v>
      </c>
      <c r="E18" s="51">
        <f>E10*E17</f>
        <v>0</v>
      </c>
      <c r="F18" s="43">
        <f>SUM(C18:E18)</f>
        <v>0.10607520000000001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0.14084134615384616</v>
      </c>
      <c r="E20" s="51">
        <f>E10*E19</f>
        <v>0</v>
      </c>
      <c r="F20" s="43">
        <f>SUM(C20:E20)</f>
        <v>0.14084134615384616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1.6452981461538463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0.21044871794871797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2.1212121212121215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0.9942397463286714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0.7456798097465035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5.7168785413898604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E10" sqref="E10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13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18.8</v>
      </c>
      <c r="F9" s="37">
        <f>SUM(C9:E9)</f>
        <v>18.8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22.56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38.674285714285716</v>
      </c>
      <c r="F12" s="43">
        <f>SUM(C12:E12)+$B$4*[1]units!$J$8</f>
        <v>38.674285714285716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13.718735999999998</v>
      </c>
      <c r="F14" s="52">
        <f>SUM(C14:E14)</f>
        <v>13.718735999999998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19.206230399999995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2.6776464</v>
      </c>
      <c r="F18" s="43">
        <f>SUM(C18:E18)</f>
        <v>2.6776464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5.4037087912087909</v>
      </c>
      <c r="F20" s="43">
        <f>SUM(C20:E20)</f>
        <v>5.4037087912087909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27.287585591208789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5.2182051282051294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9.7662337662337677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10.568006121411921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7.9260045910589403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60.766035198118544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144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18.8</v>
      </c>
      <c r="F9" s="37">
        <f>SUM(C9:E9)</f>
        <v>18.8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22.56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30.08</v>
      </c>
      <c r="F12" s="43">
        <f>SUM(C12:E12)+$B$4*[1]units!$J$10</f>
        <v>30.08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2.6101919999999996</v>
      </c>
      <c r="F14" s="52">
        <f>SUM(C14:E14)</f>
        <v>2.6101919999999996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3.6542687999999992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0.64927679999999999</v>
      </c>
      <c r="F18" s="43">
        <f>SUM(C18:E18)</f>
        <v>0.64927679999999999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0.4202884615384615</v>
      </c>
      <c r="F20" s="43">
        <f>SUM(C20:E20)</f>
        <v>0.4202884615384615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4.7238340615384615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0.62800569800569805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6.3299663299663296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2.920451522377622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2.1903386417832165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16.792596253671327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146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18.8</v>
      </c>
      <c r="F9" s="37">
        <f>SUM(C9:E9)</f>
        <v>18.8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22.56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38.674285714285716</v>
      </c>
      <c r="F12" s="43">
        <f>SUM(C12:E12)+$B$4*[1]units!$J$8</f>
        <v>38.674285714285716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13.718735999999998</v>
      </c>
      <c r="F14" s="52">
        <f>SUM(C14:E14)</f>
        <v>13.718735999999998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19.206230399999995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2.6776464</v>
      </c>
      <c r="F18" s="43">
        <f>SUM(C18:E18)</f>
        <v>2.6776464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5.4037087912087909</v>
      </c>
      <c r="F20" s="43">
        <f>SUM(C20:E20)</f>
        <v>5.4037087912087909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27.287585591208789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5.2182051282051294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9.7662337662337677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10.568006121411921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7.9260045910589403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60.766035198118544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E10" sqref="E10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14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5</v>
      </c>
      <c r="F9" s="37">
        <f>SUM(C9:E9)</f>
        <v>5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6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10.285714285714286</v>
      </c>
      <c r="F12" s="43">
        <f>SUM(C12:E12)+$B$4*[1]units!$J$8</f>
        <v>10.285714285714286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3.6486000000000001</v>
      </c>
      <c r="F14" s="52">
        <f>SUM(C14:E14)</f>
        <v>3.6486000000000001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5.1080399999999999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0.71214</v>
      </c>
      <c r="F18" s="43">
        <f>SUM(C18:E18)</f>
        <v>0.71214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1.4371565934065935</v>
      </c>
      <c r="F20" s="43">
        <f>SUM(C20:E20)</f>
        <v>1.4371565934065935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7.2573365934065937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1.3878205128205132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2.5974025974025978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2.810639925907426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2.1079799444305691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16.161179573967697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148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5</v>
      </c>
      <c r="F9" s="37">
        <f>SUM(C9:E9)</f>
        <v>5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6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8</v>
      </c>
      <c r="F12" s="43">
        <f>SUM(C12:E12)+$B$4*[1]units!$J$10</f>
        <v>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0.69419999999999993</v>
      </c>
      <c r="F14" s="52">
        <f>SUM(C14:E14)</f>
        <v>0.69419999999999993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0.97187999999999986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0.17268</v>
      </c>
      <c r="F18" s="43">
        <f>SUM(C18:E18)</f>
        <v>0.17268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0.11177884615384615</v>
      </c>
      <c r="F20" s="43">
        <f>SUM(C20:E20)</f>
        <v>0.11177884615384615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1.2563388461538461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0.16702279202279205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1.6835016835016836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0.77671583041958048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0.58253687281468536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4.466116024912588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E25" sqref="E25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14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5</v>
      </c>
      <c r="F9" s="37">
        <f>SUM(C9:E9)</f>
        <v>5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6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10.285714285714286</v>
      </c>
      <c r="F12" s="43">
        <f>SUM(C12:E12)+$B$4*[1]units!$J$8</f>
        <v>10.285714285714286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3.6486000000000001</v>
      </c>
      <c r="F14" s="52">
        <f>SUM(C14:E14)</f>
        <v>3.6486000000000001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5.1080399999999999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0.71214</v>
      </c>
      <c r="F18" s="43">
        <f>SUM(C18:E18)</f>
        <v>0.71214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1.4371565934065935</v>
      </c>
      <c r="F20" s="43">
        <f>SUM(C20:E20)</f>
        <v>1.4371565934065935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7.2573365934065937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1.3878205128205132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2.5974025974025978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2.810639925907426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2.1079799444305691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16.161179573967697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15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7.6</v>
      </c>
      <c r="F9" s="37">
        <f>SUM(C9:E9)</f>
        <v>7.6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9.1199999999999992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12.16</v>
      </c>
      <c r="F12" s="43">
        <f>SUM(C12:E12)+$B$4*[1]units!$J$10</f>
        <v>12.16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1.0551839999999999</v>
      </c>
      <c r="F14" s="52">
        <f>SUM(C14:E14)</f>
        <v>1.0551839999999999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1.4772575999999997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0.26247359999999997</v>
      </c>
      <c r="F18" s="43">
        <f>SUM(C18:E18)</f>
        <v>0.26247359999999997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0.16990384615384613</v>
      </c>
      <c r="F20" s="43">
        <f>SUM(C20:E20)</f>
        <v>0.16990384615384613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1.9096350461538458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0.25387464387464392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2.5589225589225593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1.1806080622377624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0.88545604667832178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6.7884963578671345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150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7.6</v>
      </c>
      <c r="F9" s="37">
        <f>SUM(C9:E9)</f>
        <v>7.6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9.1199999999999992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12.16</v>
      </c>
      <c r="F12" s="43">
        <f>SUM(C12:E12)+$B$4*[1]units!$J$10</f>
        <v>12.16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1.0551839999999999</v>
      </c>
      <c r="F14" s="52">
        <f>SUM(C14:E14)</f>
        <v>1.0551839999999999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1.4772575999999997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0.26247359999999997</v>
      </c>
      <c r="F18" s="43">
        <f>SUM(C18:E18)</f>
        <v>0.26247359999999997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0.16990384615384613</v>
      </c>
      <c r="F20" s="43">
        <f>SUM(C20:E20)</f>
        <v>0.16990384615384613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1.9096350461538458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0.25387464387464392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2.5589225589225593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1.1806080622377624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0.88545604667832178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6.7884963578671345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151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7.6</v>
      </c>
      <c r="F9" s="37">
        <f>SUM(C9:E9)</f>
        <v>7.6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9.1199999999999992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12.16</v>
      </c>
      <c r="F12" s="43">
        <f>SUM(C12:E12)+$B$4*[1]units!$J$10</f>
        <v>12.16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1.0551839999999999</v>
      </c>
      <c r="F14" s="52">
        <f>SUM(C14:E14)</f>
        <v>1.0551839999999999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1.4772575999999997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0.26247359999999997</v>
      </c>
      <c r="F18" s="43">
        <f>SUM(C18:E18)</f>
        <v>0.26247359999999997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0.16990384615384613</v>
      </c>
      <c r="F20" s="43">
        <f>SUM(C20:E20)</f>
        <v>0.16990384615384613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1.9096350461538458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0.25387464387464392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2.5589225589225593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1.1806080622377624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0.88545604667832178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6.7884963578671345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16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4.2</v>
      </c>
      <c r="F9" s="37">
        <f>SUM(C9:E9)</f>
        <v>4.2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5.04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6.72</v>
      </c>
      <c r="F12" s="43">
        <f>SUM(C12:E12)+$B$4*[1]units!$J$10</f>
        <v>6.72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0.58312799999999998</v>
      </c>
      <c r="F14" s="52">
        <f>SUM(C14:E14)</f>
        <v>0.58312799999999998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0.81637919999999997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0.14505119999999999</v>
      </c>
      <c r="F18" s="43">
        <f>SUM(C18:E18)</f>
        <v>0.14505119999999999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9.3894230769230771E-2</v>
      </c>
      <c r="F20" s="43">
        <f>SUM(C20:E20)</f>
        <v>9.3894230769230771E-2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1.0553246307692308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0.14029914529914531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1.4141414141414141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0.65244129755244762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0.48933097316433571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3.7515374609265737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H15" sqref="H15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120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7.7</v>
      </c>
      <c r="E9" s="36">
        <v>0</v>
      </c>
      <c r="F9" s="37">
        <f>SUM(C9:E9)</f>
        <v>7.7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9.24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10.08</v>
      </c>
      <c r="E12" s="39">
        <f>IF(E10=0,0,(E10/E11)*60)</f>
        <v>0</v>
      </c>
      <c r="F12" s="43">
        <f>SUM(C12:E12)+$B$4*[1]units!$J$10</f>
        <v>10.08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0.99884400000000007</v>
      </c>
      <c r="E14" s="51">
        <f>E10*E13</f>
        <v>0</v>
      </c>
      <c r="F14" s="52">
        <f>SUM(C14:E14)</f>
        <v>0.99884400000000007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1.3983816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0.10607520000000001</v>
      </c>
      <c r="E18" s="51">
        <f>E10*E17</f>
        <v>0</v>
      </c>
      <c r="F18" s="43">
        <f>SUM(C18:E18)</f>
        <v>0.10607520000000001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0.14084134615384616</v>
      </c>
      <c r="E20" s="51">
        <f>E10*E19</f>
        <v>0</v>
      </c>
      <c r="F20" s="43">
        <f>SUM(C20:E20)</f>
        <v>0.14084134615384616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1.6452981461538463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0.21044871794871797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2.1212121212121215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0.9942397463286714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0.7456798097465035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5.7168785413898604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152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4.2</v>
      </c>
      <c r="F9" s="37">
        <f>SUM(C9:E9)</f>
        <v>4.2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5.04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6.72</v>
      </c>
      <c r="F12" s="43">
        <f>SUM(C12:E12)+$B$4*[1]units!$J$10</f>
        <v>6.72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0.58312799999999998</v>
      </c>
      <c r="F14" s="52">
        <f>SUM(C14:E14)</f>
        <v>0.58312799999999998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0.81637919999999997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0.14505119999999999</v>
      </c>
      <c r="F18" s="43">
        <f>SUM(C18:E18)</f>
        <v>0.14505119999999999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9.3894230769230771E-2</v>
      </c>
      <c r="F20" s="43">
        <f>SUM(C20:E20)</f>
        <v>9.3894230769230771E-2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1.0553246307692308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0.14029914529914531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1.4141414141414141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0.65244129755244762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0.48933097316433571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3.7515374609265737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153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4.2</v>
      </c>
      <c r="F9" s="37">
        <f>SUM(C9:E9)</f>
        <v>4.2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5.04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6.72</v>
      </c>
      <c r="F12" s="43">
        <f>SUM(C12:E12)+$B$4*[1]units!$J$10</f>
        <v>6.72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0.58312799999999998</v>
      </c>
      <c r="F14" s="52">
        <f>SUM(C14:E14)</f>
        <v>0.58312799999999998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0.81637919999999997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0.14505119999999999</v>
      </c>
      <c r="F18" s="43">
        <f>SUM(C18:E18)</f>
        <v>0.14505119999999999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9.3894230769230771E-2</v>
      </c>
      <c r="F20" s="43">
        <f>SUM(C20:E20)</f>
        <v>9.3894230769230771E-2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1.0553246307692308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0.14029914529914531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1.4141414141414141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0.65244129755244762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0.48933097316433571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3.7515374609265737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17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13.1</v>
      </c>
      <c r="F9" s="37">
        <f>SUM(C9:E9)</f>
        <v>13.1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15.719999999999999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20.96</v>
      </c>
      <c r="F12" s="43">
        <f>SUM(C12:E12)+$B$4*[1]units!$J$10</f>
        <v>20.96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1.8188039999999999</v>
      </c>
      <c r="F14" s="52">
        <f>SUM(C14:E14)</f>
        <v>1.8188039999999999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2.5463255999999999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0.45242159999999998</v>
      </c>
      <c r="F18" s="43">
        <f>SUM(C18:E18)</f>
        <v>0.45242159999999998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0.29286057692307688</v>
      </c>
      <c r="F20" s="43">
        <f>SUM(C20:E20)</f>
        <v>0.29286057692307688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3.2916077769230769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0.43759971509971518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4.4107744107744109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2.0349954756993007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1.5262466067744755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11.701223985270978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H17" sqref="H17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155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13.1</v>
      </c>
      <c r="F9" s="37">
        <f>SUM(C9:E9)</f>
        <v>13.1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15.719999999999999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20.96</v>
      </c>
      <c r="F12" s="43">
        <f>SUM(C12:E12)+$B$4*[1]units!$J$10</f>
        <v>20.96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1.8188039999999999</v>
      </c>
      <c r="F14" s="52">
        <f>SUM(C14:E14)</f>
        <v>1.8188039999999999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2.5463255999999999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0.45242159999999998</v>
      </c>
      <c r="F18" s="43">
        <f>SUM(C18:E18)</f>
        <v>0.45242159999999998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0.29286057692307688</v>
      </c>
      <c r="F20" s="43">
        <f>SUM(C20:E20)</f>
        <v>0.29286057692307688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3.2916077769230769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0.43759971509971518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4.4107744107744109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2.0349954756993007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1.5262466067744755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11.701223985270978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18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3.5</v>
      </c>
      <c r="F9" s="37">
        <f>SUM(C9:E9)</f>
        <v>3.5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4.2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5.6000000000000005</v>
      </c>
      <c r="F12" s="43">
        <f>SUM(C12:E12)+$B$4*[1]units!$J$10</f>
        <v>5.6000000000000005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0.48593999999999998</v>
      </c>
      <c r="F14" s="52">
        <f>SUM(C14:E14)</f>
        <v>0.48593999999999998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0.68031599999999992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0.12087600000000001</v>
      </c>
      <c r="F18" s="43">
        <f>SUM(C18:E18)</f>
        <v>0.12087600000000001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7.8245192307692307E-2</v>
      </c>
      <c r="F20" s="43">
        <f>SUM(C20:E20)</f>
        <v>7.8245192307692307E-2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0.87943719230769224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0.11691595441595444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1.1784511784511786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0.54370108129370631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0.40777581097027976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3.1262812174388115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156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3.5</v>
      </c>
      <c r="F9" s="37">
        <f>SUM(C9:E9)</f>
        <v>3.5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4.2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5.6000000000000005</v>
      </c>
      <c r="F12" s="43">
        <f>SUM(C12:E12)+$B$4*[1]units!$J$10</f>
        <v>5.6000000000000005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0.48593999999999998</v>
      </c>
      <c r="F14" s="52">
        <f>SUM(C14:E14)</f>
        <v>0.48593999999999998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0.68031599999999992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0.12087600000000001</v>
      </c>
      <c r="F18" s="43">
        <f>SUM(C18:E18)</f>
        <v>0.12087600000000001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7.8245192307692307E-2</v>
      </c>
      <c r="F20" s="43">
        <f>SUM(C20:E20)</f>
        <v>7.8245192307692307E-2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0.87943719230769224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0.11691595441595444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1.1784511784511786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0.54370108129370631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0.40777581097027976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3.1262812174388115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157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3.5</v>
      </c>
      <c r="F9" s="37">
        <f>SUM(C9:E9)</f>
        <v>3.5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4.2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5.6000000000000005</v>
      </c>
      <c r="F12" s="43">
        <f>SUM(C12:E12)+$B$4*[1]units!$J$10</f>
        <v>5.6000000000000005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0.48593999999999998</v>
      </c>
      <c r="F14" s="52">
        <f>SUM(C14:E14)</f>
        <v>0.48593999999999998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0.68031599999999992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0.12087600000000001</v>
      </c>
      <c r="F18" s="43">
        <f>SUM(C18:E18)</f>
        <v>0.12087600000000001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7.8245192307692307E-2</v>
      </c>
      <c r="F20" s="43">
        <f>SUM(C20:E20)</f>
        <v>7.8245192307692307E-2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0.87943719230769224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0.11691595441595444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1.1784511784511786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0.54370108129370631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0.40777581097027976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3.1262812174388115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19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7.7</v>
      </c>
      <c r="F9" s="37">
        <f>SUM(C9:E9)</f>
        <v>7.7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9.24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12.32</v>
      </c>
      <c r="F12" s="43">
        <f>SUM(C12:E12)+$B$4*[1]units!$J$10</f>
        <v>12.32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1.0690679999999999</v>
      </c>
      <c r="F14" s="52">
        <f>SUM(C14:E14)</f>
        <v>1.0690679999999999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1.4966951999999998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0.26592720000000003</v>
      </c>
      <c r="F18" s="43">
        <f>SUM(C18:E18)</f>
        <v>0.26592720000000003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0.17213942307692306</v>
      </c>
      <c r="F20" s="43">
        <f>SUM(C20:E20)</f>
        <v>0.17213942307692306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1.9347618230769228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0.25721509971509976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2.592592592592593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1.196142378846154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0.89710678413461553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6.8778186783653865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158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7.7</v>
      </c>
      <c r="F9" s="37">
        <f>SUM(C9:E9)</f>
        <v>7.7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9.24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12.32</v>
      </c>
      <c r="F12" s="43">
        <f>SUM(C12:E12)+$B$4*[1]units!$J$10</f>
        <v>12.32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1.0690679999999999</v>
      </c>
      <c r="F14" s="52">
        <f>SUM(C14:E14)</f>
        <v>1.0690679999999999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1.4966951999999998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0.26592720000000003</v>
      </c>
      <c r="F18" s="43">
        <f>SUM(C18:E18)</f>
        <v>0.26592720000000003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0.17213942307692306</v>
      </c>
      <c r="F20" s="43">
        <f>SUM(C20:E20)</f>
        <v>0.17213942307692306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1.9347618230769228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0.25721509971509976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2.592592592592593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1.196142378846154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0.89710678413461553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6.8778186783653865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159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7.7</v>
      </c>
      <c r="F9" s="37">
        <f>SUM(C9:E9)</f>
        <v>7.7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9.24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12.32</v>
      </c>
      <c r="F12" s="43">
        <f>SUM(C12:E12)+$B$4*[1]units!$J$10</f>
        <v>12.32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1.0690679999999999</v>
      </c>
      <c r="F14" s="52">
        <f>SUM(C14:E14)</f>
        <v>1.0690679999999999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1.4966951999999998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0.26592720000000003</v>
      </c>
      <c r="F18" s="43">
        <f>SUM(C18:E18)</f>
        <v>0.26592720000000003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0.17213942307692306</v>
      </c>
      <c r="F20" s="43">
        <f>SUM(C20:E20)</f>
        <v>0.17213942307692306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1.9347618230769228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0.25721509971509976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2.592592592592593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1.196142378846154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0.89710678413461553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6.8778186783653865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3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13.9</v>
      </c>
      <c r="E9" s="36">
        <v>0</v>
      </c>
      <c r="F9" s="37">
        <f>SUM(C9:E9)</f>
        <v>13.9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16.68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18.196363636363635</v>
      </c>
      <c r="E12" s="39">
        <f>IF(E10=0,0,(E10/E11)*60)</f>
        <v>0</v>
      </c>
      <c r="F12" s="43">
        <f>SUM(C12:E12)+$B$4*[1]units!$J$10</f>
        <v>18.196363636363635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1.8031079999999999</v>
      </c>
      <c r="E14" s="51">
        <f>E10*E13</f>
        <v>0</v>
      </c>
      <c r="F14" s="52">
        <f>SUM(C14:E14)</f>
        <v>1.8031079999999999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2.5243511999999999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0.1914864</v>
      </c>
      <c r="E18" s="51">
        <f>E10*E17</f>
        <v>0</v>
      </c>
      <c r="F18" s="43">
        <f>SUM(C18:E18)</f>
        <v>0.1914864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0.25424606643356645</v>
      </c>
      <c r="E20" s="51">
        <f>E10*E19</f>
        <v>0</v>
      </c>
      <c r="F20" s="43">
        <f>SUM(C20:E20)</f>
        <v>0.25424606643356645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2.9700836664335664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0.37990093240093248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3.8292011019283745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1.7947964251907185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1.3460973188930387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10.32007944484663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160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7.7</v>
      </c>
      <c r="F9" s="37">
        <f>SUM(C9:E9)</f>
        <v>7.7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9.24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12.32</v>
      </c>
      <c r="F12" s="43">
        <f>SUM(C12:E12)+$B$4*[1]units!$J$10</f>
        <v>12.32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1.0690679999999999</v>
      </c>
      <c r="F14" s="52">
        <f>SUM(C14:E14)</f>
        <v>1.0690679999999999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1.4966951999999998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0.26592720000000003</v>
      </c>
      <c r="F18" s="43">
        <f>SUM(C18:E18)</f>
        <v>0.26592720000000003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0.17213942307692306</v>
      </c>
      <c r="F20" s="43">
        <f>SUM(C20:E20)</f>
        <v>0.17213942307692306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1.9347618230769228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0.25721509971509976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2.592592592592593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1.196142378846154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0.89710678413461553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6.8778186783653865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20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3.5999999999999996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4.7999999999999989</v>
      </c>
      <c r="F12" s="43">
        <f>SUM(C12:E12)+$B$4*[1]units!$J$10</f>
        <v>4.7999999999999989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0.41651999999999995</v>
      </c>
      <c r="F14" s="52">
        <f>SUM(C14:E14)</f>
        <v>0.41651999999999995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0.58312799999999987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0.10360799999999999</v>
      </c>
      <c r="F18" s="43">
        <f>SUM(C18:E18)</f>
        <v>0.10360799999999999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6.706730769230769E-2</v>
      </c>
      <c r="F20" s="43">
        <f>SUM(C20:E20)</f>
        <v>6.706730769230769E-2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0.75380330769230763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0.10021367521367522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1.0101010101010099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0.46602949825174822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0.34952212368881114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2.6796696149475521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162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3.5999999999999996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4.7999999999999989</v>
      </c>
      <c r="F12" s="43">
        <f>SUM(C12:E12)+$B$4*[1]units!$J$10</f>
        <v>4.7999999999999989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0.41651999999999995</v>
      </c>
      <c r="F14" s="52">
        <f>SUM(C14:E14)</f>
        <v>0.41651999999999995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0.58312799999999987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0.10360799999999999</v>
      </c>
      <c r="F18" s="43">
        <f>SUM(C18:E18)</f>
        <v>0.10360799999999999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6.706730769230769E-2</v>
      </c>
      <c r="F20" s="43">
        <f>SUM(C20:E20)</f>
        <v>6.706730769230769E-2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0.75380330769230763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0.10021367521367522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1.0101010101010099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0.46602949825174822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0.34952212368881114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2.6796696149475521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163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3.5999999999999996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4.7999999999999989</v>
      </c>
      <c r="F12" s="43">
        <f>SUM(C12:E12)+$B$4*[1]units!$J$10</f>
        <v>4.7999999999999989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0.41651999999999995</v>
      </c>
      <c r="F14" s="52">
        <f>SUM(C14:E14)</f>
        <v>0.41651999999999995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0.58312799999999987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0.10360799999999999</v>
      </c>
      <c r="F18" s="43">
        <f>SUM(C18:E18)</f>
        <v>0.10360799999999999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6.706730769230769E-2</v>
      </c>
      <c r="F20" s="43">
        <f>SUM(C20:E20)</f>
        <v>6.706730769230769E-2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0.75380330769230763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0.10021367521367522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1.0101010101010099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0.46602949825174822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0.34952212368881114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2.6796696149475521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21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2.2999999999999998</v>
      </c>
      <c r="E9" s="36">
        <v>0</v>
      </c>
      <c r="F9" s="37">
        <f>SUM(C9:E9)</f>
        <v>2.2999999999999998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2.76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3.0109090909090903</v>
      </c>
      <c r="E12" s="39">
        <f>IF(E10=0,0,(E10/E11)*60)</f>
        <v>0</v>
      </c>
      <c r="F12" s="43">
        <f>SUM(C12:E12)+$B$4*[1]units!$J$10</f>
        <v>3.0109090909090903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0.29835599999999995</v>
      </c>
      <c r="E14" s="51">
        <f>E10*E13</f>
        <v>0</v>
      </c>
      <c r="F14" s="52">
        <f>SUM(C14:E14)</f>
        <v>0.29835599999999995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0.41769839999999991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3.1684799999999999E-2</v>
      </c>
      <c r="E18" s="51">
        <f>E10*E17</f>
        <v>0</v>
      </c>
      <c r="F18" s="43">
        <f>SUM(C18:E18)</f>
        <v>3.1684799999999999E-2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4.2069493006993003E-2</v>
      </c>
      <c r="E20" s="51">
        <f>E10*E19</f>
        <v>0</v>
      </c>
      <c r="F20" s="43">
        <f>SUM(C20:E20)</f>
        <v>4.2069493006993003E-2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0.4914526930069929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6.2861305361305353E-2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0.63360881542699721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0.29698070344882388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0.22273552758661791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1.7076390448307373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164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2.2999999999999998</v>
      </c>
      <c r="E9" s="36">
        <v>0</v>
      </c>
      <c r="F9" s="37">
        <f>SUM(C9:E9)</f>
        <v>2.2999999999999998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2.76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3.0109090909090903</v>
      </c>
      <c r="E12" s="39">
        <f>IF(E10=0,0,(E10/E11)*60)</f>
        <v>0</v>
      </c>
      <c r="F12" s="43">
        <f>SUM(C12:E12)+$B$4*[1]units!$J$10</f>
        <v>3.0109090909090903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0.29835599999999995</v>
      </c>
      <c r="E14" s="51">
        <f>E10*E13</f>
        <v>0</v>
      </c>
      <c r="F14" s="52">
        <f>SUM(C14:E14)</f>
        <v>0.29835599999999995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0.41769839999999991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3.1684799999999999E-2</v>
      </c>
      <c r="E18" s="51">
        <f>E10*E17</f>
        <v>0</v>
      </c>
      <c r="F18" s="43">
        <f>SUM(C18:E18)</f>
        <v>3.1684799999999999E-2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4.2069493006993003E-2</v>
      </c>
      <c r="E20" s="51">
        <f>E10*E19</f>
        <v>0</v>
      </c>
      <c r="F20" s="43">
        <f>SUM(C20:E20)</f>
        <v>4.2069493006993003E-2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0.4914526930069929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6.2861305361305353E-2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0.63360881542699721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0.29698070344882388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0.22273552758661791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1.7076390448307373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22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2.6</v>
      </c>
      <c r="E9" s="36">
        <v>0</v>
      </c>
      <c r="F9" s="37">
        <f>SUM(C9:E9)</f>
        <v>2.6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3.12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3.4036363636363638</v>
      </c>
      <c r="E12" s="39">
        <f>IF(E10=0,0,(E10/E11)*60)</f>
        <v>0</v>
      </c>
      <c r="F12" s="43">
        <f>SUM(C12:E12)+$B$4*[1]units!$J$10</f>
        <v>3.4036363636363638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0.33727200000000002</v>
      </c>
      <c r="E14" s="51">
        <f>E10*E13</f>
        <v>0</v>
      </c>
      <c r="F14" s="52">
        <f>SUM(C14:E14)</f>
        <v>0.33727200000000002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0.47218080000000001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3.5817600000000005E-2</v>
      </c>
      <c r="E18" s="51">
        <f>E10*E17</f>
        <v>0</v>
      </c>
      <c r="F18" s="43">
        <f>SUM(C18:E18)</f>
        <v>3.5817600000000005E-2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4.7556818181818186E-2</v>
      </c>
      <c r="E20" s="51">
        <f>E10*E19</f>
        <v>0</v>
      </c>
      <c r="F20" s="43">
        <f>SUM(C20:E20)</f>
        <v>4.7556818181818186E-2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0.55555521818181819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7.1060606060606074E-2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0.71625344352617082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0.33571731694214879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0.25178798770661159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1.9303745724173555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166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2.6</v>
      </c>
      <c r="E9" s="36">
        <v>0</v>
      </c>
      <c r="F9" s="37">
        <f>SUM(C9:E9)</f>
        <v>2.6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3.12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3.4036363636363638</v>
      </c>
      <c r="E12" s="39">
        <f>IF(E10=0,0,(E10/E11)*60)</f>
        <v>0</v>
      </c>
      <c r="F12" s="43">
        <f>SUM(C12:E12)+$B$4*[1]units!$J$10</f>
        <v>3.4036363636363638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0.33727200000000002</v>
      </c>
      <c r="E14" s="51">
        <f>E10*E13</f>
        <v>0</v>
      </c>
      <c r="F14" s="52">
        <f>SUM(C14:E14)</f>
        <v>0.33727200000000002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0.47218080000000001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3.5817600000000005E-2</v>
      </c>
      <c r="E18" s="51">
        <f>E10*E17</f>
        <v>0</v>
      </c>
      <c r="F18" s="43">
        <f>SUM(C18:E18)</f>
        <v>3.5817600000000005E-2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4.7556818181818186E-2</v>
      </c>
      <c r="E20" s="51">
        <f>E10*E19</f>
        <v>0</v>
      </c>
      <c r="F20" s="43">
        <f>SUM(C20:E20)</f>
        <v>4.7556818181818186E-2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0.55555521818181819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7.1060606060606074E-2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0.71625344352617082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0.33571731694214879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0.25178798770661159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1.9303745724173555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E10" sqref="E10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23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11.4</v>
      </c>
      <c r="F9" s="37">
        <f>SUM(C9:E9)</f>
        <v>11.4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13.68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23.451428571428572</v>
      </c>
      <c r="F12" s="43">
        <f>SUM(C12:E12)+$B$4*[1]units!$J$8</f>
        <v>23.451428571428572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8.3188079999999989</v>
      </c>
      <c r="F14" s="52">
        <f>SUM(C14:E14)</f>
        <v>8.3188079999999989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11.646331199999997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1.6236792</v>
      </c>
      <c r="F18" s="43">
        <f>SUM(C18:E18)</f>
        <v>1.6236792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3.2767170329670332</v>
      </c>
      <c r="F20" s="43">
        <f>SUM(C20:E20)</f>
        <v>3.2767170329670332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16.546727432967032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3.1642307692307696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5.9220779220779223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6.4082590310689307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4.8061942733016982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36.847489428646355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167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11.4</v>
      </c>
      <c r="F9" s="37">
        <f>SUM(C9:E9)</f>
        <v>11.4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13.68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23.451428571428572</v>
      </c>
      <c r="F12" s="43">
        <f>SUM(C12:E12)+$B$4*[1]units!$J$8</f>
        <v>23.451428571428572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8.3188079999999989</v>
      </c>
      <c r="F14" s="52">
        <f>SUM(C14:E14)</f>
        <v>8.3188079999999989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11.646331199999997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1.6236792</v>
      </c>
      <c r="F18" s="43">
        <f>SUM(C18:E18)</f>
        <v>1.6236792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3.2767170329670332</v>
      </c>
      <c r="F20" s="43">
        <f>SUM(C20:E20)</f>
        <v>3.2767170329670332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16.546727432967032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3.1642307692307696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5.9220779220779223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6.4082590310689307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4.8061942733016982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36.847489428646355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121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13.9</v>
      </c>
      <c r="E9" s="36">
        <v>0</v>
      </c>
      <c r="F9" s="37">
        <f>SUM(C9:E9)</f>
        <v>13.9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16.68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18.196363636363635</v>
      </c>
      <c r="E12" s="39">
        <f>IF(E10=0,0,(E10/E11)*60)</f>
        <v>0</v>
      </c>
      <c r="F12" s="43">
        <f>SUM(C12:E12)+$B$4*[1]units!$J$10</f>
        <v>18.196363636363635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1.8031079999999999</v>
      </c>
      <c r="E14" s="51">
        <f>E10*E13</f>
        <v>0</v>
      </c>
      <c r="F14" s="52">
        <f>SUM(C14:E14)</f>
        <v>1.8031079999999999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2.5243511999999999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0.1914864</v>
      </c>
      <c r="E18" s="51">
        <f>E10*E17</f>
        <v>0</v>
      </c>
      <c r="F18" s="43">
        <f>SUM(C18:E18)</f>
        <v>0.1914864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0.25424606643356645</v>
      </c>
      <c r="E20" s="51">
        <f>E10*E19</f>
        <v>0</v>
      </c>
      <c r="F20" s="43">
        <f>SUM(C20:E20)</f>
        <v>0.25424606643356645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2.9700836664335664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0.37990093240093248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3.8292011019283745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1.7947964251907185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1.3460973188930387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10.32007944484663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168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11.4</v>
      </c>
      <c r="F9" s="37">
        <f>SUM(C9:E9)</f>
        <v>11.4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13.68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23.451428571428572</v>
      </c>
      <c r="F12" s="43">
        <f>SUM(C12:E12)+$B$4*[1]units!$J$8</f>
        <v>23.451428571428572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8.3188079999999989</v>
      </c>
      <c r="F14" s="52">
        <f>SUM(C14:E14)</f>
        <v>8.3188079999999989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11.646331199999997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1.6236792</v>
      </c>
      <c r="F18" s="43">
        <f>SUM(C18:E18)</f>
        <v>1.6236792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3.2767170329670332</v>
      </c>
      <c r="F20" s="43">
        <f>SUM(C20:E20)</f>
        <v>3.2767170329670332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16.546727432967032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3.1642307692307696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5.9220779220779223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6.4082590310689307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4.8061942733016982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36.847489428646355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24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3.4</v>
      </c>
      <c r="E9" s="36">
        <v>0</v>
      </c>
      <c r="F9" s="37">
        <f>SUM(C9:E9)</f>
        <v>3.4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4.08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4.4509090909090911</v>
      </c>
      <c r="E12" s="39">
        <f>IF(E10=0,0,(E10/E11)*60)</f>
        <v>0</v>
      </c>
      <c r="F12" s="43">
        <f>SUM(C12:E12)+$B$4*[1]units!$J$10</f>
        <v>4.4509090909090911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0.441048</v>
      </c>
      <c r="E14" s="51">
        <f>E10*E13</f>
        <v>0</v>
      </c>
      <c r="F14" s="52">
        <f>SUM(C14:E14)</f>
        <v>0.441048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0.61746719999999999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4.6838400000000002E-2</v>
      </c>
      <c r="E18" s="51">
        <f>E10*E17</f>
        <v>0</v>
      </c>
      <c r="F18" s="43">
        <f>SUM(C18:E18)</f>
        <v>4.6838400000000002E-2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6.2189685314685314E-2</v>
      </c>
      <c r="E20" s="51">
        <f>E10*E19</f>
        <v>0</v>
      </c>
      <c r="F20" s="43">
        <f>SUM(C20:E20)</f>
        <v>6.2189685314685314E-2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0.72649528531468532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9.2925407925407946E-2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0.9366391184573003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0.43901495292434839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0.32926121469326125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2.5243359793150031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170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3.4</v>
      </c>
      <c r="E9" s="36">
        <v>0</v>
      </c>
      <c r="F9" s="37">
        <f>SUM(C9:E9)</f>
        <v>3.4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4.08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4.4509090909090911</v>
      </c>
      <c r="E12" s="39">
        <f>IF(E10=0,0,(E10/E11)*60)</f>
        <v>0</v>
      </c>
      <c r="F12" s="43">
        <f>SUM(C12:E12)+$B$4*[1]units!$J$10</f>
        <v>4.4509090909090911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0.441048</v>
      </c>
      <c r="E14" s="51">
        <f>E10*E13</f>
        <v>0</v>
      </c>
      <c r="F14" s="52">
        <f>SUM(C14:E14)</f>
        <v>0.441048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0.61746719999999999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4.6838400000000002E-2</v>
      </c>
      <c r="E18" s="51">
        <f>E10*E17</f>
        <v>0</v>
      </c>
      <c r="F18" s="43">
        <f>SUM(C18:E18)</f>
        <v>4.6838400000000002E-2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6.2189685314685314E-2</v>
      </c>
      <c r="E20" s="51">
        <f>E10*E19</f>
        <v>0</v>
      </c>
      <c r="F20" s="43">
        <f>SUM(C20:E20)</f>
        <v>6.2189685314685314E-2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0.72649528531468532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9.2925407925407946E-2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0.9366391184573003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0.43901495292434839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0.32926121469326125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2.5243359793150031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E10" sqref="E10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25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3.9</v>
      </c>
      <c r="E9" s="36">
        <v>0</v>
      </c>
      <c r="F9" s="37">
        <f>SUM(C9:E9)</f>
        <v>3.9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4.68</v>
      </c>
      <c r="E10" s="39">
        <f>E9*1.2</f>
        <v>0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6.2399999999999993</v>
      </c>
      <c r="E12" s="39">
        <f>IF(E10=0,0,(E10/E11)*60)</f>
        <v>0</v>
      </c>
      <c r="F12" s="43">
        <f>SUM(C12:E12)+$B$4*[1]units!$J$8</f>
        <v>6.2399999999999993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1.7840159999999998</v>
      </c>
      <c r="E14" s="51">
        <f>E10*E13</f>
        <v>0</v>
      </c>
      <c r="F14" s="52">
        <f>SUM(C14:E14)</f>
        <v>1.7840159999999998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2.4976223999999996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0.22162139999999997</v>
      </c>
      <c r="E18" s="51">
        <f>E10*E17</f>
        <v>0</v>
      </c>
      <c r="F18" s="43">
        <f>SUM(C18:E18)</f>
        <v>0.22162139999999997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0.87187499999999996</v>
      </c>
      <c r="E20" s="51">
        <f>E10*E19</f>
        <v>0</v>
      </c>
      <c r="F20" s="43">
        <f>SUM(C20:E20)</f>
        <v>0.87187499999999996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3.5911187999999994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0.84194444444444438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1.5757575757575757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1.502205205050505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1.1266539037878787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8.637679929040404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>
  <dimension ref="A1:J56"/>
  <sheetViews>
    <sheetView zoomScale="78" zoomScaleNormal="78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172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3.9</v>
      </c>
      <c r="E9" s="36">
        <v>0</v>
      </c>
      <c r="F9" s="37">
        <f>SUM(C9:E9)</f>
        <v>3.9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4.68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5.1054545454545455</v>
      </c>
      <c r="E12" s="39">
        <f>IF(E10=0,0,(E10/E11)*60)</f>
        <v>0</v>
      </c>
      <c r="F12" s="43">
        <f>SUM(C12:E12)+$B$4*[1]units!$J$10</f>
        <v>5.1054545454545455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0.50590800000000002</v>
      </c>
      <c r="E14" s="51">
        <f>E10*E13</f>
        <v>0</v>
      </c>
      <c r="F14" s="52">
        <f>SUM(C14:E14)</f>
        <v>0.50590800000000002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0.70827119999999999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5.3726400000000001E-2</v>
      </c>
      <c r="E18" s="51">
        <f>E10*E17</f>
        <v>0</v>
      </c>
      <c r="F18" s="43">
        <f>SUM(C18:E18)</f>
        <v>5.3726400000000001E-2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7.1335227272727272E-2</v>
      </c>
      <c r="E20" s="51">
        <f>E10*E19</f>
        <v>0</v>
      </c>
      <c r="F20" s="43">
        <f>SUM(C20:E20)</f>
        <v>7.1335227272727272E-2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0.83333282727272717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0.10659090909090911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1.0743801652892562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0.50357597541322308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0.37768198155991733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2.8955618586260328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173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3.9</v>
      </c>
      <c r="E9" s="36">
        <v>0</v>
      </c>
      <c r="F9" s="37">
        <f>SUM(C9:E9)</f>
        <v>3.9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4.68</v>
      </c>
      <c r="E10" s="39">
        <f>E9*1.2</f>
        <v>0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6.2399999999999993</v>
      </c>
      <c r="E12" s="39">
        <f>IF(E10=0,0,(E10/E11)*60)</f>
        <v>0</v>
      </c>
      <c r="F12" s="43">
        <f>SUM(C12:E12)+$B$4*[1]units!$J$8</f>
        <v>6.2399999999999993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1.7840159999999998</v>
      </c>
      <c r="E14" s="51">
        <f>E10*E13</f>
        <v>0</v>
      </c>
      <c r="F14" s="52">
        <f>SUM(C14:E14)</f>
        <v>1.7840159999999998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2.4976223999999996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0.22162139999999997</v>
      </c>
      <c r="E18" s="51">
        <f>E10*E17</f>
        <v>0</v>
      </c>
      <c r="F18" s="43">
        <f>SUM(C18:E18)</f>
        <v>0.22162139999999997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0.87187499999999996</v>
      </c>
      <c r="E20" s="51">
        <f>E10*E19</f>
        <v>0</v>
      </c>
      <c r="F20" s="43">
        <f>SUM(C20:E20)</f>
        <v>0.87187499999999996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3.5911187999999994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0.84194444444444438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1.5757575757575757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1.502205205050505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1.1266539037878787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8.637679929040404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D10" sqref="D10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26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9.6999999999999993</v>
      </c>
      <c r="F9" s="37">
        <f>SUM(C9:E9)</f>
        <v>9.6999999999999993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11.639999999999999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19.95428571428571</v>
      </c>
      <c r="F12" s="43">
        <f>SUM(C12:E12)+$B$4*[1]units!$J$8</f>
        <v>19.95428571428571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7.0782839999999991</v>
      </c>
      <c r="F14" s="52">
        <f>SUM(C14:E14)</f>
        <v>7.0782839999999991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9.9095975999999979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1.3815515999999999</v>
      </c>
      <c r="F18" s="43">
        <f>SUM(C18:E18)</f>
        <v>1.3815515999999999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2.7880837912087912</v>
      </c>
      <c r="F20" s="43">
        <f>SUM(C20:E20)</f>
        <v>2.7880837912087912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14.079232991208789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2.6923717948717947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5.0389610389610375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5.4526414562604053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4.089481092195304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31.35268837349733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175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9.6999999999999993</v>
      </c>
      <c r="F9" s="37">
        <f>SUM(C9:E9)</f>
        <v>9.6999999999999993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11.639999999999999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19.95428571428571</v>
      </c>
      <c r="F12" s="43">
        <f>SUM(C12:E12)+$B$4*[1]units!$J$8</f>
        <v>19.95428571428571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7.0782839999999991</v>
      </c>
      <c r="F14" s="52">
        <f>SUM(C14:E14)</f>
        <v>7.0782839999999991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9.9095975999999979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1.3815515999999999</v>
      </c>
      <c r="F18" s="43">
        <f>SUM(C18:E18)</f>
        <v>1.3815515999999999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2.7880837912087912</v>
      </c>
      <c r="F20" s="43">
        <f>SUM(C20:E20)</f>
        <v>2.7880837912087912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14.079232991208789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2.6923717948717947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5.0389610389610375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5.4526414562604053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4.089481092195304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31.35268837349733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177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0</v>
      </c>
      <c r="E9" s="36">
        <v>9.6999999999999993</v>
      </c>
      <c r="F9" s="37">
        <f>SUM(C9:E9)</f>
        <v>9.6999999999999993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11.639999999999999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19.95428571428571</v>
      </c>
      <c r="F12" s="43">
        <f>SUM(C12:E12)+$B$4*[1]units!$J$8</f>
        <v>19.95428571428571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7.0782839999999991</v>
      </c>
      <c r="F14" s="52">
        <f>SUM(C14:E14)</f>
        <v>7.0782839999999991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9.9095975999999979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1.3815515999999999</v>
      </c>
      <c r="F18" s="43">
        <f>SUM(C18:E18)</f>
        <v>1.3815515999999999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2.7880837912087912</v>
      </c>
      <c r="F20" s="43">
        <f>SUM(C20:E20)</f>
        <v>2.7880837912087912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14.079232991208789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2.6923717948717947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5.0389610389610375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5.4526414562604053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4.089481092195304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31.35268837349733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178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1.9</v>
      </c>
      <c r="E9" s="36">
        <v>0</v>
      </c>
      <c r="F9" s="37">
        <f>SUM(C9:E9)</f>
        <v>1.9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2.2799999999999998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2.4872727272727273</v>
      </c>
      <c r="E12" s="39">
        <f>IF(E10=0,0,(E10/E11)*60)</f>
        <v>0</v>
      </c>
      <c r="F12" s="43">
        <f>SUM(C12:E12)+$B$4*[1]units!$J$10</f>
        <v>2.4872727272727273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0.24646799999999999</v>
      </c>
      <c r="E14" s="51">
        <f>E10*E13</f>
        <v>0</v>
      </c>
      <c r="F14" s="52">
        <f>SUM(C14:E14)</f>
        <v>0.24646799999999999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0.34505519999999995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2.61744E-2</v>
      </c>
      <c r="E18" s="51">
        <f>E10*E17</f>
        <v>0</v>
      </c>
      <c r="F18" s="43">
        <f>SUM(C18:E18)</f>
        <v>2.61744E-2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3.4753059440559439E-2</v>
      </c>
      <c r="E20" s="51">
        <f>E10*E19</f>
        <v>0</v>
      </c>
      <c r="F20" s="43">
        <f>SUM(C20:E20)</f>
        <v>3.4753059440559439E-2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0.40598265944055939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5.1928904428904438E-2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0.52341597796143247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0.24533188545772408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0.18399891409329305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1.4106583413819136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4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23</v>
      </c>
      <c r="F9" s="37">
        <f>SUM(C9:E9)</f>
        <v>23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27.599999999999998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36.799999999999997</v>
      </c>
      <c r="F12" s="43">
        <f>SUM(C12:E12)+$B$4*[1]units!$J$10</f>
        <v>36.799999999999997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3.1933199999999995</v>
      </c>
      <c r="F14" s="52">
        <f>SUM(C14:E14)</f>
        <v>3.1933199999999995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4.4706479999999988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0.79432799999999992</v>
      </c>
      <c r="F18" s="43">
        <f>SUM(C18:E18)</f>
        <v>0.79432799999999992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0.51418269230769231</v>
      </c>
      <c r="F20" s="43">
        <f>SUM(C20:E20)</f>
        <v>0.51418269230769231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5.779158692307691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0.76830484330484339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7.7441077441077431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3.5728928199300691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2.6796696149475516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20.544133714597898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27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</v>
      </c>
      <c r="E9" s="36">
        <v>0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3.5999999999999996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3.9272727272727268</v>
      </c>
      <c r="E12" s="39">
        <f>IF(E10=0,0,(E10/E11)*60)</f>
        <v>0</v>
      </c>
      <c r="F12" s="43">
        <f>SUM(C12:E12)+$B$4*[1]units!$J$10</f>
        <v>3.9272727272727268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0.38915999999999995</v>
      </c>
      <c r="E14" s="51">
        <f>E10*E13</f>
        <v>0</v>
      </c>
      <c r="F14" s="52">
        <f>SUM(C14:E14)</f>
        <v>0.38915999999999995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0.54482399999999986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4.1327999999999997E-2</v>
      </c>
      <c r="E18" s="51">
        <f>E10*E17</f>
        <v>0</v>
      </c>
      <c r="F18" s="43">
        <f>SUM(C18:E18)</f>
        <v>4.1327999999999997E-2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5.4873251748251743E-2</v>
      </c>
      <c r="E20" s="51">
        <f>E10*E19</f>
        <v>0</v>
      </c>
      <c r="F20" s="43">
        <f>SUM(C20:E20)</f>
        <v>5.4873251748251743E-2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0.64102525174825165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8.1993006993007003E-2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0.82644628099173545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0.38736613493324856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0.29052460119993645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2.2273552758661794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179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</v>
      </c>
      <c r="E9" s="36">
        <v>0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3.5999999999999996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3.9272727272727268</v>
      </c>
      <c r="E12" s="39">
        <f>IF(E10=0,0,(E10/E11)*60)</f>
        <v>0</v>
      </c>
      <c r="F12" s="43">
        <f>SUM(C12:E12)+$B$4*[1]units!$J$10</f>
        <v>3.9272727272727268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0.38915999999999995</v>
      </c>
      <c r="E14" s="51">
        <f>E10*E13</f>
        <v>0</v>
      </c>
      <c r="F14" s="52">
        <f>SUM(C14:E14)</f>
        <v>0.38915999999999995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0.54482399999999986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4.1327999999999997E-2</v>
      </c>
      <c r="E18" s="51">
        <f>E10*E17</f>
        <v>0</v>
      </c>
      <c r="F18" s="43">
        <f>SUM(C18:E18)</f>
        <v>4.1327999999999997E-2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5.4873251748251743E-2</v>
      </c>
      <c r="E20" s="51">
        <f>E10*E19</f>
        <v>0</v>
      </c>
      <c r="F20" s="43">
        <f>SUM(C20:E20)</f>
        <v>5.4873251748251743E-2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0.64102525174825165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8.1993006993007003E-2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0.82644628099173545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0.38736613493324856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0.29052460119993645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2.2273552758661794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28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</v>
      </c>
      <c r="E9" s="36">
        <v>0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3.5999999999999996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3.9272727272727268</v>
      </c>
      <c r="E12" s="39">
        <f>IF(E10=0,0,(E10/E11)*60)</f>
        <v>0</v>
      </c>
      <c r="F12" s="43">
        <f>SUM(C12:E12)+$B$4*[1]units!$J$10</f>
        <v>3.9272727272727268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0.38915999999999995</v>
      </c>
      <c r="E14" s="51">
        <f>E10*E13</f>
        <v>0</v>
      </c>
      <c r="F14" s="52">
        <f>SUM(C14:E14)</f>
        <v>0.38915999999999995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0.54482399999999986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4.1327999999999997E-2</v>
      </c>
      <c r="E18" s="51">
        <f>E10*E17</f>
        <v>0</v>
      </c>
      <c r="F18" s="43">
        <f>SUM(C18:E18)</f>
        <v>4.1327999999999997E-2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5.4873251748251743E-2</v>
      </c>
      <c r="E20" s="51">
        <f>E10*E19</f>
        <v>0</v>
      </c>
      <c r="F20" s="43">
        <f>SUM(C20:E20)</f>
        <v>5.4873251748251743E-2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0.64102525174825165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8.1993006993007003E-2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0.82644628099173545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0.38736613493324856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0.29052460119993645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2.2273552758661794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180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</v>
      </c>
      <c r="E9" s="36">
        <v>0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3.5999999999999996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3.9272727272727268</v>
      </c>
      <c r="E12" s="39">
        <f>IF(E10=0,0,(E10/E11)*60)</f>
        <v>0</v>
      </c>
      <c r="F12" s="43">
        <f>SUM(C12:E12)+$B$4*[1]units!$J$10</f>
        <v>3.9272727272727268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0.38915999999999995</v>
      </c>
      <c r="E14" s="51">
        <f>E10*E13</f>
        <v>0</v>
      </c>
      <c r="F14" s="52">
        <f>SUM(C14:E14)</f>
        <v>0.38915999999999995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0.54482399999999986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4.1327999999999997E-2</v>
      </c>
      <c r="E18" s="51">
        <f>E10*E17</f>
        <v>0</v>
      </c>
      <c r="F18" s="43">
        <f>SUM(C18:E18)</f>
        <v>4.1327999999999997E-2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5.4873251748251743E-2</v>
      </c>
      <c r="E20" s="51">
        <f>E10*E19</f>
        <v>0</v>
      </c>
      <c r="F20" s="43">
        <f>SUM(C20:E20)</f>
        <v>5.4873251748251743E-2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0.64102525174825165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8.1993006993007003E-2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0.82644628099173545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0.38736613493324856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0.29052460119993645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2.2273552758661794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F9" sqref="F9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29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</v>
      </c>
      <c r="E9" s="36">
        <v>0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3.5999999999999996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3.9272727272727268</v>
      </c>
      <c r="E12" s="39">
        <f>IF(E10=0,0,(E10/E11)*60)</f>
        <v>0</v>
      </c>
      <c r="F12" s="43">
        <f>SUM(C12:E12)+$B$4*[1]units!$J$10</f>
        <v>3.9272727272727268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0.38915999999999995</v>
      </c>
      <c r="E14" s="51">
        <f>E10*E13</f>
        <v>0</v>
      </c>
      <c r="F14" s="52">
        <f>SUM(C14:E14)</f>
        <v>0.38915999999999995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0.54482399999999986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4.1327999999999997E-2</v>
      </c>
      <c r="E18" s="51">
        <f>E10*E17</f>
        <v>0</v>
      </c>
      <c r="F18" s="43">
        <f>SUM(C18:E18)</f>
        <v>4.1327999999999997E-2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5.4873251748251743E-2</v>
      </c>
      <c r="E20" s="51">
        <f>E10*E19</f>
        <v>0</v>
      </c>
      <c r="F20" s="43">
        <f>SUM(C20:E20)</f>
        <v>5.4873251748251743E-2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0.64102525174825165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8.1993006993007003E-2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0.82644628099173545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0.38736613493324856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0.29052460119993645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2.2273552758661794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181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</v>
      </c>
      <c r="E9" s="36">
        <v>0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3.5999999999999996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3.9272727272727268</v>
      </c>
      <c r="E12" s="39">
        <f>IF(E10=0,0,(E10/E11)*60)</f>
        <v>0</v>
      </c>
      <c r="F12" s="43">
        <f>SUM(C12:E12)+$B$4*[1]units!$J$10</f>
        <v>3.9272727272727268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0.38915999999999995</v>
      </c>
      <c r="E14" s="51">
        <f>E10*E13</f>
        <v>0</v>
      </c>
      <c r="F14" s="52">
        <f>SUM(C14:E14)</f>
        <v>0.38915999999999995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0.54482399999999986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4.1327999999999997E-2</v>
      </c>
      <c r="E18" s="51">
        <f>E10*E17</f>
        <v>0</v>
      </c>
      <c r="F18" s="43">
        <f>SUM(C18:E18)</f>
        <v>4.1327999999999997E-2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5.4873251748251743E-2</v>
      </c>
      <c r="E20" s="51">
        <f>E10*E19</f>
        <v>0</v>
      </c>
      <c r="F20" s="43">
        <f>SUM(C20:E20)</f>
        <v>5.4873251748251743E-2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0.64102525174825165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8.1993006993007003E-2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0.82644628099173545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0.38736613493324856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0.29052460119993645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2.2273552758661794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30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</v>
      </c>
      <c r="E9" s="36">
        <v>0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3.5999999999999996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3.9272727272727268</v>
      </c>
      <c r="E12" s="39">
        <f>IF(E10=0,0,(E10/E11)*60)</f>
        <v>0</v>
      </c>
      <c r="F12" s="43">
        <f>SUM(C12:E12)+$B$4*[1]units!$J$10</f>
        <v>3.9272727272727268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0.38915999999999995</v>
      </c>
      <c r="E14" s="51">
        <f>E10*E13</f>
        <v>0</v>
      </c>
      <c r="F14" s="52">
        <f>SUM(C14:E14)</f>
        <v>0.38915999999999995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0.54482399999999986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4.1327999999999997E-2</v>
      </c>
      <c r="E18" s="51">
        <f>E10*E17</f>
        <v>0</v>
      </c>
      <c r="F18" s="43">
        <f>SUM(C18:E18)</f>
        <v>4.1327999999999997E-2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5.4873251748251743E-2</v>
      </c>
      <c r="E20" s="51">
        <f>E10*E19</f>
        <v>0</v>
      </c>
      <c r="F20" s="43">
        <f>SUM(C20:E20)</f>
        <v>5.4873251748251743E-2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0.64102525174825165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8.1993006993007003E-2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0.82644628099173545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0.38736613493324856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0.29052460119993645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2.2273552758661794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D14" sqref="D1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182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</v>
      </c>
      <c r="E9" s="36">
        <v>0</v>
      </c>
      <c r="F9" s="37">
        <f>SUM(C9:E9)</f>
        <v>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3.5999999999999996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3.9272727272727268</v>
      </c>
      <c r="E12" s="39">
        <f>IF(E10=0,0,(E10/E11)*60)</f>
        <v>0</v>
      </c>
      <c r="F12" s="43">
        <f>SUM(C12:E12)+$B$4*[1]units!$J$10</f>
        <v>3.9272727272727268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0.38915999999999995</v>
      </c>
      <c r="E14" s="51">
        <f>E10*E13</f>
        <v>0</v>
      </c>
      <c r="F14" s="52">
        <f>SUM(C14:E14)</f>
        <v>0.38915999999999995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0.54482399999999986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4.1327999999999997E-2</v>
      </c>
      <c r="E18" s="51">
        <f>E10*E17</f>
        <v>0</v>
      </c>
      <c r="F18" s="43">
        <f>SUM(C18:E18)</f>
        <v>4.1327999999999997E-2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5.4873251748251743E-2</v>
      </c>
      <c r="E20" s="51">
        <f>E10*E19</f>
        <v>0</v>
      </c>
      <c r="F20" s="43">
        <f>SUM(C20:E20)</f>
        <v>5.4873251748251743E-2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0.64102525174825165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8.1993006993007003E-2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0.82644628099173545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0.38736613493324856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0.29052460119993645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2.2273552758661794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31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13.4</v>
      </c>
      <c r="E9" s="36">
        <v>0</v>
      </c>
      <c r="F9" s="37">
        <f>SUM(C9:E9)</f>
        <v>13.4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16.079999999999998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17.541818181818179</v>
      </c>
      <c r="E12" s="39">
        <f>IF(E10=0,0,(E10/E11)*60)</f>
        <v>0</v>
      </c>
      <c r="F12" s="43">
        <f>SUM(C12:E12)+$B$4*[1]units!$J$10</f>
        <v>17.541818181818179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1.7382479999999998</v>
      </c>
      <c r="E14" s="51">
        <f>E10*E13</f>
        <v>0</v>
      </c>
      <c r="F14" s="52">
        <f>SUM(C14:E14)</f>
        <v>1.7382479999999998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2.4335471999999996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0.1845984</v>
      </c>
      <c r="E18" s="51">
        <f>E10*E17</f>
        <v>0</v>
      </c>
      <c r="F18" s="43">
        <f>SUM(C18:E18)</f>
        <v>0.1845984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0.24510052447552444</v>
      </c>
      <c r="E20" s="51">
        <f>E10*E19</f>
        <v>0</v>
      </c>
      <c r="F20" s="43">
        <f>SUM(C20:E20)</f>
        <v>0.24510052447552444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2.8632461244755243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0.36623543123543123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3.6914600550964183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1.7302354027018434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1.2976765520263827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9.9488535655356003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dimension ref="A1:J56"/>
  <sheetViews>
    <sheetView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183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13.4</v>
      </c>
      <c r="E9" s="36">
        <v>0</v>
      </c>
      <c r="F9" s="37">
        <f>SUM(C9:E9)</f>
        <v>13.4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16.079999999999998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17.541818181818179</v>
      </c>
      <c r="E12" s="39">
        <f>IF(E10=0,0,(E10/E11)*60)</f>
        <v>0</v>
      </c>
      <c r="F12" s="43">
        <f>SUM(C12:E12)+$B$4*[1]units!$J$10</f>
        <v>17.541818181818179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1.7382479999999998</v>
      </c>
      <c r="E14" s="51">
        <f>E10*E13</f>
        <v>0</v>
      </c>
      <c r="F14" s="52">
        <f>SUM(C14:E14)</f>
        <v>1.7382479999999998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2.4335471999999996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0.1845984</v>
      </c>
      <c r="E18" s="51">
        <f>E10*E17</f>
        <v>0</v>
      </c>
      <c r="F18" s="43">
        <f>SUM(C18:E18)</f>
        <v>0.1845984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0.24510052447552444</v>
      </c>
      <c r="E20" s="51">
        <f>E10*E19</f>
        <v>0</v>
      </c>
      <c r="F20" s="43">
        <f>SUM(C20:E20)</f>
        <v>0.24510052447552444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2.8632461244755243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0.36623543123543123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3.6914600550964183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1.7302354027018434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1.2976765520263827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9.9488535655356003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124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23</v>
      </c>
      <c r="F9" s="37">
        <f>SUM(C9:E9)</f>
        <v>23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27.599999999999998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36.799999999999997</v>
      </c>
      <c r="F12" s="43">
        <f>SUM(C12:E12)+$B$4*[1]units!$J$10</f>
        <v>36.799999999999997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3.1933199999999995</v>
      </c>
      <c r="F14" s="52">
        <f>SUM(C14:E14)</f>
        <v>3.1933199999999995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4.4706479999999988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0.79432799999999992</v>
      </c>
      <c r="F18" s="43">
        <f>SUM(C18:E18)</f>
        <v>0.79432799999999992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0.51418269230769231</v>
      </c>
      <c r="F20" s="43">
        <f>SUM(C20:E20)</f>
        <v>0.51418269230769231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5.779158692307691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0.76830484330484339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7.7441077441077431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3.5728928199300691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2.6796696149475516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20.544133714597898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>
  <dimension ref="A1:J56"/>
  <sheetViews>
    <sheetView zoomScale="90" zoomScaleNormal="9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32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7.1</v>
      </c>
      <c r="E9" s="36">
        <v>0</v>
      </c>
      <c r="F9" s="37">
        <f>SUM(C9:E9)</f>
        <v>7.1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8.52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9.2945454545454549</v>
      </c>
      <c r="E12" s="39">
        <f>IF(E10=0,0,(E10/E11)*60)</f>
        <v>0</v>
      </c>
      <c r="F12" s="43">
        <f>SUM(C12:E12)+$B$4*[1]units!$J$10</f>
        <v>9.2945454545454549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0.92101199999999994</v>
      </c>
      <c r="E14" s="51">
        <f>E10*E13</f>
        <v>0</v>
      </c>
      <c r="F14" s="52">
        <f>SUM(C14:E14)</f>
        <v>0.92101199999999994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1.2894167999999999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9.7809599999999997E-2</v>
      </c>
      <c r="E18" s="51">
        <f>E10*E17</f>
        <v>0</v>
      </c>
      <c r="F18" s="43">
        <f>SUM(C18:E18)</f>
        <v>9.7809599999999997E-2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0.1298666958041958</v>
      </c>
      <c r="E20" s="51">
        <f>E10*E19</f>
        <v>0</v>
      </c>
      <c r="F20" s="43">
        <f>SUM(C20:E20)</f>
        <v>0.1298666958041958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1.5170930958041957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0.19405011655011659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1.9559228650137743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0.91676651934202158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0.68757488950651624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5.2714074862166242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dimension ref="A1:J56"/>
  <sheetViews>
    <sheetView zoomScale="90" zoomScaleNormal="9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184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7.1</v>
      </c>
      <c r="E9" s="36">
        <v>0</v>
      </c>
      <c r="F9" s="37">
        <f>SUM(C9:E9)</f>
        <v>7.1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8.52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9.2945454545454549</v>
      </c>
      <c r="E12" s="39">
        <f>IF(E10=0,0,(E10/E11)*60)</f>
        <v>0</v>
      </c>
      <c r="F12" s="43">
        <f>SUM(C12:E12)+$B$4*[1]units!$J$10</f>
        <v>9.2945454545454549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0.92101199999999994</v>
      </c>
      <c r="E14" s="51">
        <f>E10*E13</f>
        <v>0</v>
      </c>
      <c r="F14" s="52">
        <f>SUM(C14:E14)</f>
        <v>0.92101199999999994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1.2894167999999999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9.7809599999999997E-2</v>
      </c>
      <c r="E18" s="51">
        <f>E10*E17</f>
        <v>0</v>
      </c>
      <c r="F18" s="43">
        <f>SUM(C18:E18)</f>
        <v>9.7809599999999997E-2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0.1298666958041958</v>
      </c>
      <c r="E20" s="51">
        <f>E10*E19</f>
        <v>0</v>
      </c>
      <c r="F20" s="43">
        <f>SUM(C20:E20)</f>
        <v>0.1298666958041958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1.5170930958041957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0.19405011655011659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1.9559228650137743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0.91676651934202158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0.68757488950651624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5.2714074862166242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A1:J56"/>
  <sheetViews>
    <sheetView zoomScale="90" zoomScaleNormal="90" workbookViewId="0">
      <selection activeCell="D9" sqref="D9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33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11.1</v>
      </c>
      <c r="E9" s="36">
        <v>0</v>
      </c>
      <c r="F9" s="37">
        <f>SUM(C9:E9)</f>
        <v>11.1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13.319999999999999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14.530909090909089</v>
      </c>
      <c r="E12" s="39">
        <f>IF(E10=0,0,(E10/E11)*60)</f>
        <v>0</v>
      </c>
      <c r="F12" s="43">
        <f>SUM(C12:E12)+$B$4*[1]units!$J$10</f>
        <v>14.530909090909089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1.4398919999999999</v>
      </c>
      <c r="E14" s="51">
        <f>E10*E13</f>
        <v>0</v>
      </c>
      <c r="F14" s="52">
        <f>SUM(C14:E14)</f>
        <v>1.4398919999999999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2.0158487999999997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0.15291359999999998</v>
      </c>
      <c r="E18" s="51">
        <f>E10*E17</f>
        <v>0</v>
      </c>
      <c r="F18" s="43">
        <f>SUM(C18:E18)</f>
        <v>0.15291359999999998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0.20303103146853144</v>
      </c>
      <c r="E20" s="51">
        <f>E10*E19</f>
        <v>0</v>
      </c>
      <c r="F20" s="43">
        <f>SUM(C20:E20)</f>
        <v>0.20303103146853144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2.3717934314685309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0.30337412587412588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3.0578512396694211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1.4332546992530195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1.0749410244397646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8.2412145207048617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>
  <dimension ref="A1:J56"/>
  <sheetViews>
    <sheetView zoomScale="90" zoomScaleNormal="9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185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11.1</v>
      </c>
      <c r="E9" s="36">
        <v>0</v>
      </c>
      <c r="F9" s="37">
        <f>SUM(C9:E9)</f>
        <v>11.1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13.319999999999999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14.530909090909089</v>
      </c>
      <c r="E12" s="39">
        <f>IF(E10=0,0,(E10/E11)*60)</f>
        <v>0</v>
      </c>
      <c r="F12" s="43">
        <f>SUM(C12:E12)+$B$4*[1]units!$J$10</f>
        <v>14.530909090909089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1.4398919999999999</v>
      </c>
      <c r="E14" s="51">
        <f>E10*E13</f>
        <v>0</v>
      </c>
      <c r="F14" s="52">
        <f>SUM(C14:E14)</f>
        <v>1.4398919999999999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2.0158487999999997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0.15291359999999998</v>
      </c>
      <c r="E18" s="51">
        <f>E10*E17</f>
        <v>0</v>
      </c>
      <c r="F18" s="43">
        <f>SUM(C18:E18)</f>
        <v>0.15291359999999998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0.20303103146853144</v>
      </c>
      <c r="E20" s="51">
        <f>E10*E19</f>
        <v>0</v>
      </c>
      <c r="F20" s="43">
        <f>SUM(C20:E20)</f>
        <v>0.20303103146853144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2.3717934314685309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0.30337412587412588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3.0578512396694211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1.4332546992530195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1.0749410244397646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8.2412145207048617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84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34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32</v>
      </c>
      <c r="F9" s="37">
        <f>SUM(C9:E9)</f>
        <v>32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38.4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51.199999999999996</v>
      </c>
      <c r="F12" s="43">
        <f>SUM(C12:E12)+$B$4*[1]units!$J$10</f>
        <v>51.199999999999996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4.4428799999999997</v>
      </c>
      <c r="F14" s="52">
        <f>SUM(C14:E14)</f>
        <v>4.4428799999999997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6.2200319999999989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1.1051519999999999</v>
      </c>
      <c r="F18" s="43">
        <f>SUM(C18:E18)</f>
        <v>1.1051519999999999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0.7153846153846154</v>
      </c>
      <c r="F20" s="43">
        <f>SUM(C20:E20)</f>
        <v>0.7153846153846154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8.040568615384613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1.0689458689458688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10.774410774410773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4.9709813146853143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3.7282359860139858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28.583142559440557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85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186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0</v>
      </c>
      <c r="E9" s="36">
        <v>32</v>
      </c>
      <c r="F9" s="37">
        <f>SUM(C9:E9)</f>
        <v>32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0</v>
      </c>
      <c r="E10" s="39">
        <f>E9*1.2</f>
        <v>38.4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0</v>
      </c>
      <c r="E12" s="39">
        <f>IF(E10=0,0,(E10/E11)*60)</f>
        <v>51.199999999999996</v>
      </c>
      <c r="F12" s="43">
        <f>SUM(C12:E12)+$B$4*[1]units!$J$10</f>
        <v>51.199999999999996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</v>
      </c>
      <c r="E14" s="51">
        <f>E10*E13</f>
        <v>4.4428799999999997</v>
      </c>
      <c r="F14" s="52">
        <f>SUM(C14:E14)</f>
        <v>4.4428799999999997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6.2200319999999989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</v>
      </c>
      <c r="E18" s="51">
        <f>E10*E17</f>
        <v>1.1051519999999999</v>
      </c>
      <c r="F18" s="43">
        <f>SUM(C18:E18)</f>
        <v>1.1051519999999999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</v>
      </c>
      <c r="E20" s="51">
        <f>E10*E19</f>
        <v>0.7153846153846154</v>
      </c>
      <c r="F20" s="43">
        <f>SUM(C20:E20)</f>
        <v>0.7153846153846154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8.040568615384613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1.0689458689458688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10.774410774410773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4.9709813146853143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3.7282359860139858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28.583142559440557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35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19.100000000000001</v>
      </c>
      <c r="E9" s="36">
        <v>0</v>
      </c>
      <c r="F9" s="37">
        <f>SUM(C9:E9)</f>
        <v>19.100000000000001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22.92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25.003636363636367</v>
      </c>
      <c r="E12" s="39">
        <f>IF(E10=0,0,(E10/E11)*60)</f>
        <v>0</v>
      </c>
      <c r="F12" s="43">
        <f>SUM(C12:E12)+$B$4*[1]units!$J$10</f>
        <v>25.003636363636367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2.4776520000000004</v>
      </c>
      <c r="E14" s="51">
        <f>E10*E13</f>
        <v>0</v>
      </c>
      <c r="F14" s="52">
        <f>SUM(C14:E14)</f>
        <v>2.4776520000000004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3.4687128000000005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0.26312160000000001</v>
      </c>
      <c r="E18" s="51">
        <f>E10*E17</f>
        <v>0</v>
      </c>
      <c r="F18" s="43">
        <f>SUM(C18:E18)</f>
        <v>0.26312160000000001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0.3493597027972028</v>
      </c>
      <c r="E20" s="51">
        <f>E10*E19</f>
        <v>0</v>
      </c>
      <c r="F20" s="43">
        <f>SUM(C20:E20)</f>
        <v>0.3493597027972028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4.0811941027972027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0.52202214452214468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5.2617079889807172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2.4662310590750161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1.8496732943062619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14.180828589681342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87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187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19.100000000000001</v>
      </c>
      <c r="E9" s="36">
        <v>0</v>
      </c>
      <c r="F9" s="37">
        <f>SUM(C9:E9)</f>
        <v>19.100000000000001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22.92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25.003636363636367</v>
      </c>
      <c r="E12" s="39">
        <f>IF(E10=0,0,(E10/E11)*60)</f>
        <v>0</v>
      </c>
      <c r="F12" s="43">
        <f>SUM(C12:E12)+$B$4*[1]units!$J$10</f>
        <v>25.003636363636367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2.4776520000000004</v>
      </c>
      <c r="E14" s="51">
        <f>E10*E13</f>
        <v>0</v>
      </c>
      <c r="F14" s="52">
        <f>SUM(C14:E14)</f>
        <v>2.4776520000000004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3.4687128000000005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0.26312160000000001</v>
      </c>
      <c r="E18" s="51">
        <f>E10*E17</f>
        <v>0</v>
      </c>
      <c r="F18" s="43">
        <f>SUM(C18:E18)</f>
        <v>0.26312160000000001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0.3493597027972028</v>
      </c>
      <c r="E20" s="51">
        <f>E10*E19</f>
        <v>0</v>
      </c>
      <c r="F20" s="43">
        <f>SUM(C20:E20)</f>
        <v>0.3493597027972028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4.0811941027972027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0.52202214452214468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5.2617079889807172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2.4662310590750161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1.8496732943062619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14.180828589681342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D10" sqref="D10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>
        <v>36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1.6</v>
      </c>
      <c r="E9" s="36">
        <v>0</v>
      </c>
      <c r="F9" s="37">
        <f>SUM(C9:E9)</f>
        <v>1.6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1.92</v>
      </c>
      <c r="E10" s="39">
        <f>E9*1.2</f>
        <v>0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2.56</v>
      </c>
      <c r="E12" s="39">
        <f>IF(E10=0,0,(E10/E11)*60)</f>
        <v>0</v>
      </c>
      <c r="F12" s="43">
        <f>SUM(C12:E12)+$B$4*[1]units!$J$8</f>
        <v>2.56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0.73190399999999989</v>
      </c>
      <c r="E14" s="51">
        <f>E10*E13</f>
        <v>0</v>
      </c>
      <c r="F14" s="52">
        <f>SUM(C14:E14)</f>
        <v>0.73190399999999989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1.0246655999999998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9.0921599999999991E-2</v>
      </c>
      <c r="E18" s="51">
        <f>E10*E17</f>
        <v>0</v>
      </c>
      <c r="F18" s="43">
        <f>SUM(C18:E18)</f>
        <v>9.0921599999999991E-2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0.3576923076923077</v>
      </c>
      <c r="E20" s="51">
        <f>E10*E19</f>
        <v>0</v>
      </c>
      <c r="F20" s="43">
        <f>SUM(C20:E20)</f>
        <v>0.3576923076923077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1.4732795076923075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0.34541310541310549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0.64646464646464652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0.61628931489251493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0.46221698616938617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3.5436635606319609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188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1.6</v>
      </c>
      <c r="E9" s="36">
        <v>0</v>
      </c>
      <c r="F9" s="37">
        <f>SUM(C9:E9)</f>
        <v>1.6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1.92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2.0945454545454547</v>
      </c>
      <c r="E12" s="39">
        <f>IF(E10=0,0,(E10/E11)*60)</f>
        <v>0</v>
      </c>
      <c r="F12" s="43">
        <f>SUM(C12:E12)+$B$4*[1]units!$J$10</f>
        <v>2.0945454545454547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0.20755199999999999</v>
      </c>
      <c r="E14" s="51">
        <f>E10*E13</f>
        <v>0</v>
      </c>
      <c r="F14" s="52">
        <f>SUM(C14:E14)</f>
        <v>0.20755199999999999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0.29057279999999996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2.2041600000000001E-2</v>
      </c>
      <c r="E18" s="51">
        <f>E10*E17</f>
        <v>0</v>
      </c>
      <c r="F18" s="43">
        <f>SUM(C18:E18)</f>
        <v>2.2041600000000001E-2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2.9265734265734266E-2</v>
      </c>
      <c r="E20" s="51">
        <f>E10*E19</f>
        <v>0</v>
      </c>
      <c r="F20" s="43">
        <f>SUM(C20:E20)</f>
        <v>2.9265734265734266E-2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0.34188013426573421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4.3729603729603744E-2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0.44077134986225897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0.20659527196439922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0.1549464539732994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1.1879228137952955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5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5.2</v>
      </c>
      <c r="E9" s="36">
        <v>0</v>
      </c>
      <c r="F9" s="37">
        <f>SUM(C9:E9)</f>
        <v>5.2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6.24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6.8072727272727276</v>
      </c>
      <c r="E12" s="39">
        <f>IF(E10=0,0,(E10/E11)*60)</f>
        <v>0</v>
      </c>
      <c r="F12" s="43">
        <f>SUM(C12:E12)+$B$4*[1]units!$J$10</f>
        <v>6.8072727272727276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0.67454400000000003</v>
      </c>
      <c r="E14" s="51">
        <f>E10*E13</f>
        <v>0</v>
      </c>
      <c r="F14" s="52">
        <f>SUM(C14:E14)</f>
        <v>0.67454400000000003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0.94436160000000002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7.163520000000001E-2</v>
      </c>
      <c r="E18" s="51">
        <f>E10*E17</f>
        <v>0</v>
      </c>
      <c r="F18" s="43">
        <f>SUM(C18:E18)</f>
        <v>7.163520000000001E-2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9.5113636363636372E-2</v>
      </c>
      <c r="E20" s="51">
        <f>E10*E19</f>
        <v>0</v>
      </c>
      <c r="F20" s="43">
        <f>SUM(C20:E20)</f>
        <v>9.5113636363636372E-2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1.1111104363636364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0.14212121212121215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1.4325068870523416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0.67143463388429758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0.50357597541322319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3.8607491448347111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9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6"/>
  <sheetViews>
    <sheetView zoomScale="85" workbookViewId="0">
      <selection activeCell="B4" sqref="B4"/>
    </sheetView>
  </sheetViews>
  <sheetFormatPr defaultColWidth="9.140625" defaultRowHeight="12.7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3.7109375" style="11" customWidth="1"/>
    <col min="8" max="256" width="9.140625" style="11"/>
    <col min="257" max="257" width="17.140625" style="11" customWidth="1"/>
    <col min="258" max="258" width="18.7109375" style="11" customWidth="1"/>
    <col min="259" max="261" width="13.7109375" style="11" customWidth="1"/>
    <col min="262" max="262" width="10" style="11" customWidth="1"/>
    <col min="263" max="263" width="3.7109375" style="11" customWidth="1"/>
    <col min="264" max="512" width="9.140625" style="11"/>
    <col min="513" max="513" width="17.140625" style="11" customWidth="1"/>
    <col min="514" max="514" width="18.7109375" style="11" customWidth="1"/>
    <col min="515" max="517" width="13.7109375" style="11" customWidth="1"/>
    <col min="518" max="518" width="10" style="11" customWidth="1"/>
    <col min="519" max="519" width="3.7109375" style="11" customWidth="1"/>
    <col min="520" max="768" width="9.140625" style="11"/>
    <col min="769" max="769" width="17.140625" style="11" customWidth="1"/>
    <col min="770" max="770" width="18.7109375" style="11" customWidth="1"/>
    <col min="771" max="773" width="13.7109375" style="11" customWidth="1"/>
    <col min="774" max="774" width="10" style="11" customWidth="1"/>
    <col min="775" max="775" width="3.7109375" style="11" customWidth="1"/>
    <col min="776" max="1024" width="9.140625" style="11"/>
    <col min="1025" max="1025" width="17.140625" style="11" customWidth="1"/>
    <col min="1026" max="1026" width="18.7109375" style="11" customWidth="1"/>
    <col min="1027" max="1029" width="13.7109375" style="11" customWidth="1"/>
    <col min="1030" max="1030" width="10" style="11" customWidth="1"/>
    <col min="1031" max="1031" width="3.7109375" style="11" customWidth="1"/>
    <col min="1032" max="1280" width="9.140625" style="11"/>
    <col min="1281" max="1281" width="17.140625" style="11" customWidth="1"/>
    <col min="1282" max="1282" width="18.7109375" style="11" customWidth="1"/>
    <col min="1283" max="1285" width="13.7109375" style="11" customWidth="1"/>
    <col min="1286" max="1286" width="10" style="11" customWidth="1"/>
    <col min="1287" max="1287" width="3.7109375" style="11" customWidth="1"/>
    <col min="1288" max="1536" width="9.140625" style="11"/>
    <col min="1537" max="1537" width="17.140625" style="11" customWidth="1"/>
    <col min="1538" max="1538" width="18.7109375" style="11" customWidth="1"/>
    <col min="1539" max="1541" width="13.7109375" style="11" customWidth="1"/>
    <col min="1542" max="1542" width="10" style="11" customWidth="1"/>
    <col min="1543" max="1543" width="3.7109375" style="11" customWidth="1"/>
    <col min="1544" max="1792" width="9.140625" style="11"/>
    <col min="1793" max="1793" width="17.140625" style="11" customWidth="1"/>
    <col min="1794" max="1794" width="18.7109375" style="11" customWidth="1"/>
    <col min="1795" max="1797" width="13.7109375" style="11" customWidth="1"/>
    <col min="1798" max="1798" width="10" style="11" customWidth="1"/>
    <col min="1799" max="1799" width="3.7109375" style="11" customWidth="1"/>
    <col min="1800" max="2048" width="9.140625" style="11"/>
    <col min="2049" max="2049" width="17.140625" style="11" customWidth="1"/>
    <col min="2050" max="2050" width="18.7109375" style="11" customWidth="1"/>
    <col min="2051" max="2053" width="13.7109375" style="11" customWidth="1"/>
    <col min="2054" max="2054" width="10" style="11" customWidth="1"/>
    <col min="2055" max="2055" width="3.7109375" style="11" customWidth="1"/>
    <col min="2056" max="2304" width="9.140625" style="11"/>
    <col min="2305" max="2305" width="17.140625" style="11" customWidth="1"/>
    <col min="2306" max="2306" width="18.7109375" style="11" customWidth="1"/>
    <col min="2307" max="2309" width="13.7109375" style="11" customWidth="1"/>
    <col min="2310" max="2310" width="10" style="11" customWidth="1"/>
    <col min="2311" max="2311" width="3.7109375" style="11" customWidth="1"/>
    <col min="2312" max="2560" width="9.140625" style="11"/>
    <col min="2561" max="2561" width="17.140625" style="11" customWidth="1"/>
    <col min="2562" max="2562" width="18.7109375" style="11" customWidth="1"/>
    <col min="2563" max="2565" width="13.7109375" style="11" customWidth="1"/>
    <col min="2566" max="2566" width="10" style="11" customWidth="1"/>
    <col min="2567" max="2567" width="3.7109375" style="11" customWidth="1"/>
    <col min="2568" max="2816" width="9.140625" style="11"/>
    <col min="2817" max="2817" width="17.140625" style="11" customWidth="1"/>
    <col min="2818" max="2818" width="18.7109375" style="11" customWidth="1"/>
    <col min="2819" max="2821" width="13.7109375" style="11" customWidth="1"/>
    <col min="2822" max="2822" width="10" style="11" customWidth="1"/>
    <col min="2823" max="2823" width="3.7109375" style="11" customWidth="1"/>
    <col min="2824" max="3072" width="9.140625" style="11"/>
    <col min="3073" max="3073" width="17.140625" style="11" customWidth="1"/>
    <col min="3074" max="3074" width="18.7109375" style="11" customWidth="1"/>
    <col min="3075" max="3077" width="13.7109375" style="11" customWidth="1"/>
    <col min="3078" max="3078" width="10" style="11" customWidth="1"/>
    <col min="3079" max="3079" width="3.7109375" style="11" customWidth="1"/>
    <col min="3080" max="3328" width="9.140625" style="11"/>
    <col min="3329" max="3329" width="17.140625" style="11" customWidth="1"/>
    <col min="3330" max="3330" width="18.7109375" style="11" customWidth="1"/>
    <col min="3331" max="3333" width="13.7109375" style="11" customWidth="1"/>
    <col min="3334" max="3334" width="10" style="11" customWidth="1"/>
    <col min="3335" max="3335" width="3.7109375" style="11" customWidth="1"/>
    <col min="3336" max="3584" width="9.140625" style="11"/>
    <col min="3585" max="3585" width="17.140625" style="11" customWidth="1"/>
    <col min="3586" max="3586" width="18.7109375" style="11" customWidth="1"/>
    <col min="3587" max="3589" width="13.7109375" style="11" customWidth="1"/>
    <col min="3590" max="3590" width="10" style="11" customWidth="1"/>
    <col min="3591" max="3591" width="3.7109375" style="11" customWidth="1"/>
    <col min="3592" max="3840" width="9.140625" style="11"/>
    <col min="3841" max="3841" width="17.140625" style="11" customWidth="1"/>
    <col min="3842" max="3842" width="18.7109375" style="11" customWidth="1"/>
    <col min="3843" max="3845" width="13.7109375" style="11" customWidth="1"/>
    <col min="3846" max="3846" width="10" style="11" customWidth="1"/>
    <col min="3847" max="3847" width="3.7109375" style="11" customWidth="1"/>
    <col min="3848" max="4096" width="9.140625" style="11"/>
    <col min="4097" max="4097" width="17.140625" style="11" customWidth="1"/>
    <col min="4098" max="4098" width="18.7109375" style="11" customWidth="1"/>
    <col min="4099" max="4101" width="13.7109375" style="11" customWidth="1"/>
    <col min="4102" max="4102" width="10" style="11" customWidth="1"/>
    <col min="4103" max="4103" width="3.7109375" style="11" customWidth="1"/>
    <col min="4104" max="4352" width="9.140625" style="11"/>
    <col min="4353" max="4353" width="17.140625" style="11" customWidth="1"/>
    <col min="4354" max="4354" width="18.7109375" style="11" customWidth="1"/>
    <col min="4355" max="4357" width="13.7109375" style="11" customWidth="1"/>
    <col min="4358" max="4358" width="10" style="11" customWidth="1"/>
    <col min="4359" max="4359" width="3.7109375" style="11" customWidth="1"/>
    <col min="4360" max="4608" width="9.140625" style="11"/>
    <col min="4609" max="4609" width="17.140625" style="11" customWidth="1"/>
    <col min="4610" max="4610" width="18.7109375" style="11" customWidth="1"/>
    <col min="4611" max="4613" width="13.7109375" style="11" customWidth="1"/>
    <col min="4614" max="4614" width="10" style="11" customWidth="1"/>
    <col min="4615" max="4615" width="3.7109375" style="11" customWidth="1"/>
    <col min="4616" max="4864" width="9.140625" style="11"/>
    <col min="4865" max="4865" width="17.140625" style="11" customWidth="1"/>
    <col min="4866" max="4866" width="18.7109375" style="11" customWidth="1"/>
    <col min="4867" max="4869" width="13.7109375" style="11" customWidth="1"/>
    <col min="4870" max="4870" width="10" style="11" customWidth="1"/>
    <col min="4871" max="4871" width="3.7109375" style="11" customWidth="1"/>
    <col min="4872" max="5120" width="9.140625" style="11"/>
    <col min="5121" max="5121" width="17.140625" style="11" customWidth="1"/>
    <col min="5122" max="5122" width="18.7109375" style="11" customWidth="1"/>
    <col min="5123" max="5125" width="13.7109375" style="11" customWidth="1"/>
    <col min="5126" max="5126" width="10" style="11" customWidth="1"/>
    <col min="5127" max="5127" width="3.7109375" style="11" customWidth="1"/>
    <col min="5128" max="5376" width="9.140625" style="11"/>
    <col min="5377" max="5377" width="17.140625" style="11" customWidth="1"/>
    <col min="5378" max="5378" width="18.7109375" style="11" customWidth="1"/>
    <col min="5379" max="5381" width="13.7109375" style="11" customWidth="1"/>
    <col min="5382" max="5382" width="10" style="11" customWidth="1"/>
    <col min="5383" max="5383" width="3.7109375" style="11" customWidth="1"/>
    <col min="5384" max="5632" width="9.140625" style="11"/>
    <col min="5633" max="5633" width="17.140625" style="11" customWidth="1"/>
    <col min="5634" max="5634" width="18.7109375" style="11" customWidth="1"/>
    <col min="5635" max="5637" width="13.7109375" style="11" customWidth="1"/>
    <col min="5638" max="5638" width="10" style="11" customWidth="1"/>
    <col min="5639" max="5639" width="3.7109375" style="11" customWidth="1"/>
    <col min="5640" max="5888" width="9.140625" style="11"/>
    <col min="5889" max="5889" width="17.140625" style="11" customWidth="1"/>
    <col min="5890" max="5890" width="18.7109375" style="11" customWidth="1"/>
    <col min="5891" max="5893" width="13.7109375" style="11" customWidth="1"/>
    <col min="5894" max="5894" width="10" style="11" customWidth="1"/>
    <col min="5895" max="5895" width="3.7109375" style="11" customWidth="1"/>
    <col min="5896" max="6144" width="9.140625" style="11"/>
    <col min="6145" max="6145" width="17.140625" style="11" customWidth="1"/>
    <col min="6146" max="6146" width="18.7109375" style="11" customWidth="1"/>
    <col min="6147" max="6149" width="13.7109375" style="11" customWidth="1"/>
    <col min="6150" max="6150" width="10" style="11" customWidth="1"/>
    <col min="6151" max="6151" width="3.7109375" style="11" customWidth="1"/>
    <col min="6152" max="6400" width="9.140625" style="11"/>
    <col min="6401" max="6401" width="17.140625" style="11" customWidth="1"/>
    <col min="6402" max="6402" width="18.7109375" style="11" customWidth="1"/>
    <col min="6403" max="6405" width="13.7109375" style="11" customWidth="1"/>
    <col min="6406" max="6406" width="10" style="11" customWidth="1"/>
    <col min="6407" max="6407" width="3.7109375" style="11" customWidth="1"/>
    <col min="6408" max="6656" width="9.140625" style="11"/>
    <col min="6657" max="6657" width="17.140625" style="11" customWidth="1"/>
    <col min="6658" max="6658" width="18.7109375" style="11" customWidth="1"/>
    <col min="6659" max="6661" width="13.7109375" style="11" customWidth="1"/>
    <col min="6662" max="6662" width="10" style="11" customWidth="1"/>
    <col min="6663" max="6663" width="3.7109375" style="11" customWidth="1"/>
    <col min="6664" max="6912" width="9.140625" style="11"/>
    <col min="6913" max="6913" width="17.140625" style="11" customWidth="1"/>
    <col min="6914" max="6914" width="18.7109375" style="11" customWidth="1"/>
    <col min="6915" max="6917" width="13.7109375" style="11" customWidth="1"/>
    <col min="6918" max="6918" width="10" style="11" customWidth="1"/>
    <col min="6919" max="6919" width="3.7109375" style="11" customWidth="1"/>
    <col min="6920" max="7168" width="9.140625" style="11"/>
    <col min="7169" max="7169" width="17.140625" style="11" customWidth="1"/>
    <col min="7170" max="7170" width="18.7109375" style="11" customWidth="1"/>
    <col min="7171" max="7173" width="13.7109375" style="11" customWidth="1"/>
    <col min="7174" max="7174" width="10" style="11" customWidth="1"/>
    <col min="7175" max="7175" width="3.7109375" style="11" customWidth="1"/>
    <col min="7176" max="7424" width="9.140625" style="11"/>
    <col min="7425" max="7425" width="17.140625" style="11" customWidth="1"/>
    <col min="7426" max="7426" width="18.7109375" style="11" customWidth="1"/>
    <col min="7427" max="7429" width="13.7109375" style="11" customWidth="1"/>
    <col min="7430" max="7430" width="10" style="11" customWidth="1"/>
    <col min="7431" max="7431" width="3.7109375" style="11" customWidth="1"/>
    <col min="7432" max="7680" width="9.140625" style="11"/>
    <col min="7681" max="7681" width="17.140625" style="11" customWidth="1"/>
    <col min="7682" max="7682" width="18.7109375" style="11" customWidth="1"/>
    <col min="7683" max="7685" width="13.7109375" style="11" customWidth="1"/>
    <col min="7686" max="7686" width="10" style="11" customWidth="1"/>
    <col min="7687" max="7687" width="3.7109375" style="11" customWidth="1"/>
    <col min="7688" max="7936" width="9.140625" style="11"/>
    <col min="7937" max="7937" width="17.140625" style="11" customWidth="1"/>
    <col min="7938" max="7938" width="18.7109375" style="11" customWidth="1"/>
    <col min="7939" max="7941" width="13.7109375" style="11" customWidth="1"/>
    <col min="7942" max="7942" width="10" style="11" customWidth="1"/>
    <col min="7943" max="7943" width="3.7109375" style="11" customWidth="1"/>
    <col min="7944" max="8192" width="9.140625" style="11"/>
    <col min="8193" max="8193" width="17.140625" style="11" customWidth="1"/>
    <col min="8194" max="8194" width="18.7109375" style="11" customWidth="1"/>
    <col min="8195" max="8197" width="13.7109375" style="11" customWidth="1"/>
    <col min="8198" max="8198" width="10" style="11" customWidth="1"/>
    <col min="8199" max="8199" width="3.7109375" style="11" customWidth="1"/>
    <col min="8200" max="8448" width="9.140625" style="11"/>
    <col min="8449" max="8449" width="17.140625" style="11" customWidth="1"/>
    <col min="8450" max="8450" width="18.7109375" style="11" customWidth="1"/>
    <col min="8451" max="8453" width="13.7109375" style="11" customWidth="1"/>
    <col min="8454" max="8454" width="10" style="11" customWidth="1"/>
    <col min="8455" max="8455" width="3.7109375" style="11" customWidth="1"/>
    <col min="8456" max="8704" width="9.140625" style="11"/>
    <col min="8705" max="8705" width="17.140625" style="11" customWidth="1"/>
    <col min="8706" max="8706" width="18.7109375" style="11" customWidth="1"/>
    <col min="8707" max="8709" width="13.7109375" style="11" customWidth="1"/>
    <col min="8710" max="8710" width="10" style="11" customWidth="1"/>
    <col min="8711" max="8711" width="3.7109375" style="11" customWidth="1"/>
    <col min="8712" max="8960" width="9.140625" style="11"/>
    <col min="8961" max="8961" width="17.140625" style="11" customWidth="1"/>
    <col min="8962" max="8962" width="18.7109375" style="11" customWidth="1"/>
    <col min="8963" max="8965" width="13.7109375" style="11" customWidth="1"/>
    <col min="8966" max="8966" width="10" style="11" customWidth="1"/>
    <col min="8967" max="8967" width="3.7109375" style="11" customWidth="1"/>
    <col min="8968" max="9216" width="9.140625" style="11"/>
    <col min="9217" max="9217" width="17.140625" style="11" customWidth="1"/>
    <col min="9218" max="9218" width="18.7109375" style="11" customWidth="1"/>
    <col min="9219" max="9221" width="13.7109375" style="11" customWidth="1"/>
    <col min="9222" max="9222" width="10" style="11" customWidth="1"/>
    <col min="9223" max="9223" width="3.7109375" style="11" customWidth="1"/>
    <col min="9224" max="9472" width="9.140625" style="11"/>
    <col min="9473" max="9473" width="17.140625" style="11" customWidth="1"/>
    <col min="9474" max="9474" width="18.7109375" style="11" customWidth="1"/>
    <col min="9475" max="9477" width="13.7109375" style="11" customWidth="1"/>
    <col min="9478" max="9478" width="10" style="11" customWidth="1"/>
    <col min="9479" max="9479" width="3.7109375" style="11" customWidth="1"/>
    <col min="9480" max="9728" width="9.140625" style="11"/>
    <col min="9729" max="9729" width="17.140625" style="11" customWidth="1"/>
    <col min="9730" max="9730" width="18.7109375" style="11" customWidth="1"/>
    <col min="9731" max="9733" width="13.7109375" style="11" customWidth="1"/>
    <col min="9734" max="9734" width="10" style="11" customWidth="1"/>
    <col min="9735" max="9735" width="3.7109375" style="11" customWidth="1"/>
    <col min="9736" max="9984" width="9.140625" style="11"/>
    <col min="9985" max="9985" width="17.140625" style="11" customWidth="1"/>
    <col min="9986" max="9986" width="18.7109375" style="11" customWidth="1"/>
    <col min="9987" max="9989" width="13.7109375" style="11" customWidth="1"/>
    <col min="9990" max="9990" width="10" style="11" customWidth="1"/>
    <col min="9991" max="9991" width="3.7109375" style="11" customWidth="1"/>
    <col min="9992" max="10240" width="9.140625" style="11"/>
    <col min="10241" max="10241" width="17.140625" style="11" customWidth="1"/>
    <col min="10242" max="10242" width="18.7109375" style="11" customWidth="1"/>
    <col min="10243" max="10245" width="13.7109375" style="11" customWidth="1"/>
    <col min="10246" max="10246" width="10" style="11" customWidth="1"/>
    <col min="10247" max="10247" width="3.7109375" style="11" customWidth="1"/>
    <col min="10248" max="10496" width="9.140625" style="11"/>
    <col min="10497" max="10497" width="17.140625" style="11" customWidth="1"/>
    <col min="10498" max="10498" width="18.7109375" style="11" customWidth="1"/>
    <col min="10499" max="10501" width="13.7109375" style="11" customWidth="1"/>
    <col min="10502" max="10502" width="10" style="11" customWidth="1"/>
    <col min="10503" max="10503" width="3.7109375" style="11" customWidth="1"/>
    <col min="10504" max="10752" width="9.140625" style="11"/>
    <col min="10753" max="10753" width="17.140625" style="11" customWidth="1"/>
    <col min="10754" max="10754" width="18.7109375" style="11" customWidth="1"/>
    <col min="10755" max="10757" width="13.7109375" style="11" customWidth="1"/>
    <col min="10758" max="10758" width="10" style="11" customWidth="1"/>
    <col min="10759" max="10759" width="3.7109375" style="11" customWidth="1"/>
    <col min="10760" max="11008" width="9.140625" style="11"/>
    <col min="11009" max="11009" width="17.140625" style="11" customWidth="1"/>
    <col min="11010" max="11010" width="18.7109375" style="11" customWidth="1"/>
    <col min="11011" max="11013" width="13.7109375" style="11" customWidth="1"/>
    <col min="11014" max="11014" width="10" style="11" customWidth="1"/>
    <col min="11015" max="11015" width="3.7109375" style="11" customWidth="1"/>
    <col min="11016" max="11264" width="9.140625" style="11"/>
    <col min="11265" max="11265" width="17.140625" style="11" customWidth="1"/>
    <col min="11266" max="11266" width="18.7109375" style="11" customWidth="1"/>
    <col min="11267" max="11269" width="13.7109375" style="11" customWidth="1"/>
    <col min="11270" max="11270" width="10" style="11" customWidth="1"/>
    <col min="11271" max="11271" width="3.7109375" style="11" customWidth="1"/>
    <col min="11272" max="11520" width="9.140625" style="11"/>
    <col min="11521" max="11521" width="17.140625" style="11" customWidth="1"/>
    <col min="11522" max="11522" width="18.7109375" style="11" customWidth="1"/>
    <col min="11523" max="11525" width="13.7109375" style="11" customWidth="1"/>
    <col min="11526" max="11526" width="10" style="11" customWidth="1"/>
    <col min="11527" max="11527" width="3.7109375" style="11" customWidth="1"/>
    <col min="11528" max="11776" width="9.140625" style="11"/>
    <col min="11777" max="11777" width="17.140625" style="11" customWidth="1"/>
    <col min="11778" max="11778" width="18.7109375" style="11" customWidth="1"/>
    <col min="11779" max="11781" width="13.7109375" style="11" customWidth="1"/>
    <col min="11782" max="11782" width="10" style="11" customWidth="1"/>
    <col min="11783" max="11783" width="3.7109375" style="11" customWidth="1"/>
    <col min="11784" max="12032" width="9.140625" style="11"/>
    <col min="12033" max="12033" width="17.140625" style="11" customWidth="1"/>
    <col min="12034" max="12034" width="18.7109375" style="11" customWidth="1"/>
    <col min="12035" max="12037" width="13.7109375" style="11" customWidth="1"/>
    <col min="12038" max="12038" width="10" style="11" customWidth="1"/>
    <col min="12039" max="12039" width="3.7109375" style="11" customWidth="1"/>
    <col min="12040" max="12288" width="9.140625" style="11"/>
    <col min="12289" max="12289" width="17.140625" style="11" customWidth="1"/>
    <col min="12290" max="12290" width="18.7109375" style="11" customWidth="1"/>
    <col min="12291" max="12293" width="13.7109375" style="11" customWidth="1"/>
    <col min="12294" max="12294" width="10" style="11" customWidth="1"/>
    <col min="12295" max="12295" width="3.7109375" style="11" customWidth="1"/>
    <col min="12296" max="12544" width="9.140625" style="11"/>
    <col min="12545" max="12545" width="17.140625" style="11" customWidth="1"/>
    <col min="12546" max="12546" width="18.7109375" style="11" customWidth="1"/>
    <col min="12547" max="12549" width="13.7109375" style="11" customWidth="1"/>
    <col min="12550" max="12550" width="10" style="11" customWidth="1"/>
    <col min="12551" max="12551" width="3.7109375" style="11" customWidth="1"/>
    <col min="12552" max="12800" width="9.140625" style="11"/>
    <col min="12801" max="12801" width="17.140625" style="11" customWidth="1"/>
    <col min="12802" max="12802" width="18.7109375" style="11" customWidth="1"/>
    <col min="12803" max="12805" width="13.7109375" style="11" customWidth="1"/>
    <col min="12806" max="12806" width="10" style="11" customWidth="1"/>
    <col min="12807" max="12807" width="3.7109375" style="11" customWidth="1"/>
    <col min="12808" max="13056" width="9.140625" style="11"/>
    <col min="13057" max="13057" width="17.140625" style="11" customWidth="1"/>
    <col min="13058" max="13058" width="18.7109375" style="11" customWidth="1"/>
    <col min="13059" max="13061" width="13.7109375" style="11" customWidth="1"/>
    <col min="13062" max="13062" width="10" style="11" customWidth="1"/>
    <col min="13063" max="13063" width="3.7109375" style="11" customWidth="1"/>
    <col min="13064" max="13312" width="9.140625" style="11"/>
    <col min="13313" max="13313" width="17.140625" style="11" customWidth="1"/>
    <col min="13314" max="13314" width="18.7109375" style="11" customWidth="1"/>
    <col min="13315" max="13317" width="13.7109375" style="11" customWidth="1"/>
    <col min="13318" max="13318" width="10" style="11" customWidth="1"/>
    <col min="13319" max="13319" width="3.7109375" style="11" customWidth="1"/>
    <col min="13320" max="13568" width="9.140625" style="11"/>
    <col min="13569" max="13569" width="17.140625" style="11" customWidth="1"/>
    <col min="13570" max="13570" width="18.7109375" style="11" customWidth="1"/>
    <col min="13571" max="13573" width="13.7109375" style="11" customWidth="1"/>
    <col min="13574" max="13574" width="10" style="11" customWidth="1"/>
    <col min="13575" max="13575" width="3.7109375" style="11" customWidth="1"/>
    <col min="13576" max="13824" width="9.140625" style="11"/>
    <col min="13825" max="13825" width="17.140625" style="11" customWidth="1"/>
    <col min="13826" max="13826" width="18.7109375" style="11" customWidth="1"/>
    <col min="13827" max="13829" width="13.7109375" style="11" customWidth="1"/>
    <col min="13830" max="13830" width="10" style="11" customWidth="1"/>
    <col min="13831" max="13831" width="3.7109375" style="11" customWidth="1"/>
    <col min="13832" max="14080" width="9.140625" style="11"/>
    <col min="14081" max="14081" width="17.140625" style="11" customWidth="1"/>
    <col min="14082" max="14082" width="18.7109375" style="11" customWidth="1"/>
    <col min="14083" max="14085" width="13.7109375" style="11" customWidth="1"/>
    <col min="14086" max="14086" width="10" style="11" customWidth="1"/>
    <col min="14087" max="14087" width="3.7109375" style="11" customWidth="1"/>
    <col min="14088" max="14336" width="9.140625" style="11"/>
    <col min="14337" max="14337" width="17.140625" style="11" customWidth="1"/>
    <col min="14338" max="14338" width="18.7109375" style="11" customWidth="1"/>
    <col min="14339" max="14341" width="13.7109375" style="11" customWidth="1"/>
    <col min="14342" max="14342" width="10" style="11" customWidth="1"/>
    <col min="14343" max="14343" width="3.7109375" style="11" customWidth="1"/>
    <col min="14344" max="14592" width="9.140625" style="11"/>
    <col min="14593" max="14593" width="17.140625" style="11" customWidth="1"/>
    <col min="14594" max="14594" width="18.7109375" style="11" customWidth="1"/>
    <col min="14595" max="14597" width="13.7109375" style="11" customWidth="1"/>
    <col min="14598" max="14598" width="10" style="11" customWidth="1"/>
    <col min="14599" max="14599" width="3.7109375" style="11" customWidth="1"/>
    <col min="14600" max="14848" width="9.140625" style="11"/>
    <col min="14849" max="14849" width="17.140625" style="11" customWidth="1"/>
    <col min="14850" max="14850" width="18.7109375" style="11" customWidth="1"/>
    <col min="14851" max="14853" width="13.7109375" style="11" customWidth="1"/>
    <col min="14854" max="14854" width="10" style="11" customWidth="1"/>
    <col min="14855" max="14855" width="3.7109375" style="11" customWidth="1"/>
    <col min="14856" max="15104" width="9.140625" style="11"/>
    <col min="15105" max="15105" width="17.140625" style="11" customWidth="1"/>
    <col min="15106" max="15106" width="18.7109375" style="11" customWidth="1"/>
    <col min="15107" max="15109" width="13.7109375" style="11" customWidth="1"/>
    <col min="15110" max="15110" width="10" style="11" customWidth="1"/>
    <col min="15111" max="15111" width="3.7109375" style="11" customWidth="1"/>
    <col min="15112" max="15360" width="9.140625" style="11"/>
    <col min="15361" max="15361" width="17.140625" style="11" customWidth="1"/>
    <col min="15362" max="15362" width="18.7109375" style="11" customWidth="1"/>
    <col min="15363" max="15365" width="13.7109375" style="11" customWidth="1"/>
    <col min="15366" max="15366" width="10" style="11" customWidth="1"/>
    <col min="15367" max="15367" width="3.7109375" style="11" customWidth="1"/>
    <col min="15368" max="15616" width="9.140625" style="11"/>
    <col min="15617" max="15617" width="17.140625" style="11" customWidth="1"/>
    <col min="15618" max="15618" width="18.7109375" style="11" customWidth="1"/>
    <col min="15619" max="15621" width="13.7109375" style="11" customWidth="1"/>
    <col min="15622" max="15622" width="10" style="11" customWidth="1"/>
    <col min="15623" max="15623" width="3.7109375" style="11" customWidth="1"/>
    <col min="15624" max="15872" width="9.140625" style="11"/>
    <col min="15873" max="15873" width="17.140625" style="11" customWidth="1"/>
    <col min="15874" max="15874" width="18.7109375" style="11" customWidth="1"/>
    <col min="15875" max="15877" width="13.7109375" style="11" customWidth="1"/>
    <col min="15878" max="15878" width="10" style="11" customWidth="1"/>
    <col min="15879" max="15879" width="3.7109375" style="11" customWidth="1"/>
    <col min="15880" max="16128" width="9.140625" style="11"/>
    <col min="16129" max="16129" width="17.140625" style="11" customWidth="1"/>
    <col min="16130" max="16130" width="18.7109375" style="11" customWidth="1"/>
    <col min="16131" max="16133" width="13.7109375" style="11" customWidth="1"/>
    <col min="16134" max="16134" width="10" style="11" customWidth="1"/>
    <col min="16135" max="16135" width="3.7109375" style="11" customWidth="1"/>
    <col min="16136" max="16384" width="9.140625" style="11"/>
  </cols>
  <sheetData>
    <row r="1" spans="1:15" ht="24">
      <c r="A1" s="6" t="s">
        <v>50</v>
      </c>
      <c r="B1" s="6"/>
      <c r="C1" s="6"/>
      <c r="D1" s="7"/>
      <c r="E1" s="8"/>
      <c r="F1" s="9"/>
      <c r="G1" s="78"/>
    </row>
    <row r="2" spans="1:15" ht="6.75" customHeight="1"/>
    <row r="3" spans="1:15" ht="18" customHeight="1">
      <c r="A3" s="13" t="s">
        <v>51</v>
      </c>
      <c r="B3" s="14" t="s">
        <v>189</v>
      </c>
      <c r="D3" s="15"/>
    </row>
    <row r="4" spans="1:15" ht="18" customHeight="1">
      <c r="A4" s="13"/>
      <c r="B4" s="17"/>
      <c r="D4" s="15"/>
    </row>
    <row r="5" spans="1:15" ht="18" customHeight="1" thickBot="1">
      <c r="A5" s="18" t="s">
        <v>52</v>
      </c>
      <c r="B5" s="19" t="s">
        <v>90</v>
      </c>
      <c r="C5" s="20"/>
      <c r="D5" s="21"/>
    </row>
    <row r="6" spans="1:15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5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5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5" ht="18" customHeight="1">
      <c r="A9" s="34"/>
      <c r="B9" s="35" t="s">
        <v>65</v>
      </c>
      <c r="C9" s="36">
        <v>0</v>
      </c>
      <c r="D9" s="36">
        <v>1.6</v>
      </c>
      <c r="E9" s="36">
        <v>0</v>
      </c>
      <c r="F9" s="37">
        <f>SUM(C9:E9)</f>
        <v>1.6</v>
      </c>
    </row>
    <row r="10" spans="1:15" ht="18" customHeight="1">
      <c r="A10" s="34"/>
      <c r="B10" s="38" t="s">
        <v>66</v>
      </c>
      <c r="C10" s="39">
        <f>C9*1.2</f>
        <v>0</v>
      </c>
      <c r="D10" s="39">
        <f>D9*1.2</f>
        <v>1.92</v>
      </c>
      <c r="E10" s="39">
        <f>E9*1.2</f>
        <v>0</v>
      </c>
      <c r="F10" s="37"/>
    </row>
    <row r="11" spans="1:15" ht="18" customHeight="1">
      <c r="A11" s="34"/>
      <c r="B11" s="35" t="s">
        <v>67</v>
      </c>
      <c r="C11" s="40">
        <f>[1]units!B19</f>
        <v>15</v>
      </c>
      <c r="D11" s="40">
        <f>[1]units!D19</f>
        <v>45</v>
      </c>
      <c r="E11" s="40">
        <f>[1]units!E19</f>
        <v>35</v>
      </c>
      <c r="F11" s="37"/>
    </row>
    <row r="12" spans="1:15" s="79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2.56</v>
      </c>
      <c r="E12" s="39">
        <f>IF(E10=0,0,(E10/E11)*60)</f>
        <v>0</v>
      </c>
      <c r="F12" s="43">
        <f>SUM(C12:E12)+$B$4*[1]units!$J$8</f>
        <v>2.56</v>
      </c>
      <c r="J12" s="11"/>
      <c r="K12" s="11"/>
      <c r="L12" s="11"/>
      <c r="M12" s="11"/>
      <c r="N12" s="11"/>
      <c r="O12" s="11"/>
    </row>
    <row r="13" spans="1:15" s="79" customFormat="1" ht="23.25" customHeight="1">
      <c r="A13" s="45"/>
      <c r="B13" s="46" t="s">
        <v>69</v>
      </c>
      <c r="C13" s="47">
        <f>[1]units!B23</f>
        <v>0.4587</v>
      </c>
      <c r="D13" s="47">
        <f>[1]units!D23</f>
        <v>0.38119999999999998</v>
      </c>
      <c r="E13" s="47">
        <f>[1]units!E23</f>
        <v>0.60809999999999997</v>
      </c>
      <c r="F13" s="48"/>
      <c r="J13" s="11"/>
      <c r="K13" s="11"/>
      <c r="L13" s="11"/>
      <c r="M13" s="11"/>
      <c r="N13" s="11"/>
      <c r="O13" s="11"/>
    </row>
    <row r="14" spans="1:15" s="79" customFormat="1" ht="23.25" customHeight="1">
      <c r="A14" s="49"/>
      <c r="B14" s="50" t="s">
        <v>70</v>
      </c>
      <c r="C14" s="51">
        <f>C10*C13</f>
        <v>0</v>
      </c>
      <c r="D14" s="51">
        <f>D10*D13</f>
        <v>0.73190399999999989</v>
      </c>
      <c r="E14" s="51">
        <f>E10*E13</f>
        <v>0</v>
      </c>
      <c r="F14" s="52">
        <f>SUM(C14:E14)</f>
        <v>0.73190399999999989</v>
      </c>
      <c r="J14" s="11"/>
      <c r="K14" s="11"/>
      <c r="L14" s="11"/>
      <c r="M14" s="11"/>
      <c r="N14" s="11"/>
      <c r="O14" s="11"/>
    </row>
    <row r="15" spans="1:15" s="79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J15" s="11"/>
      <c r="K15" s="11"/>
      <c r="L15" s="11"/>
      <c r="M15" s="11"/>
      <c r="N15" s="11"/>
      <c r="O15" s="11"/>
    </row>
    <row r="16" spans="1:15" s="79" customFormat="1" ht="23.25" customHeight="1">
      <c r="A16" s="57"/>
      <c r="B16" s="58" t="s">
        <v>72</v>
      </c>
      <c r="C16" s="59"/>
      <c r="D16" s="60"/>
      <c r="E16" s="59"/>
      <c r="F16" s="43">
        <f>F14*F15</f>
        <v>1.0246655999999998</v>
      </c>
    </row>
    <row r="17" spans="1:6" s="79" customFormat="1" ht="23.25" customHeight="1">
      <c r="A17" s="45"/>
      <c r="B17" s="46" t="s">
        <v>73</v>
      </c>
      <c r="C17" s="61">
        <f>[1]units!B31</f>
        <v>4.3614999999999994E-2</v>
      </c>
      <c r="D17" s="61">
        <f>[1]units!D31</f>
        <v>4.7354999999999994E-2</v>
      </c>
      <c r="E17" s="61">
        <f>[1]units!E31</f>
        <v>0.11869</v>
      </c>
      <c r="F17" s="48"/>
    </row>
    <row r="18" spans="1:6" s="79" customFormat="1" ht="23.25" customHeight="1">
      <c r="A18" s="57"/>
      <c r="B18" s="58" t="s">
        <v>74</v>
      </c>
      <c r="C18" s="51">
        <f>C10*C17</f>
        <v>0</v>
      </c>
      <c r="D18" s="51">
        <f>D10*D17</f>
        <v>9.0921599999999991E-2</v>
      </c>
      <c r="E18" s="51">
        <f>E10*E17</f>
        <v>0</v>
      </c>
      <c r="F18" s="43">
        <f>SUM(C18:E18)</f>
        <v>9.0921599999999991E-2</v>
      </c>
    </row>
    <row r="19" spans="1:6" s="79" customFormat="1" ht="23.25" customHeight="1">
      <c r="A19" s="45"/>
      <c r="B19" s="46" t="s">
        <v>75</v>
      </c>
      <c r="C19" s="62">
        <f>[1]units!B35</f>
        <v>0.55889423076923073</v>
      </c>
      <c r="D19" s="62">
        <f>[1]units!D35</f>
        <v>0.18629807692307693</v>
      </c>
      <c r="E19" s="62">
        <f>[1]units!E35</f>
        <v>0.23952609890109891</v>
      </c>
      <c r="F19" s="48"/>
    </row>
    <row r="20" spans="1:6" s="79" customFormat="1" ht="23.25" customHeight="1">
      <c r="A20" s="57"/>
      <c r="B20" s="58" t="s">
        <v>76</v>
      </c>
      <c r="C20" s="51">
        <f>C10*C19</f>
        <v>0</v>
      </c>
      <c r="D20" s="51">
        <f>D10*D19</f>
        <v>0.3576923076923077</v>
      </c>
      <c r="E20" s="51">
        <f>E10*E19</f>
        <v>0</v>
      </c>
      <c r="F20" s="43">
        <f>SUM(C20:E20)</f>
        <v>0.3576923076923077</v>
      </c>
    </row>
    <row r="21" spans="1:6" s="79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1.4732795076923075</v>
      </c>
    </row>
    <row r="22" spans="1:6" s="79" customFormat="1" ht="23.25" customHeight="1">
      <c r="A22" s="45"/>
      <c r="B22" s="46" t="s">
        <v>79</v>
      </c>
      <c r="C22" s="67"/>
      <c r="D22" s="67"/>
      <c r="E22" s="67"/>
      <c r="F22" s="68">
        <f>[1]units!F8</f>
        <v>8.0956196581196593</v>
      </c>
    </row>
    <row r="23" spans="1:6" s="79" customFormat="1" ht="23.25" customHeight="1">
      <c r="A23" s="57"/>
      <c r="B23" s="58" t="s">
        <v>80</v>
      </c>
      <c r="C23" s="60"/>
      <c r="D23" s="60"/>
      <c r="E23" s="60"/>
      <c r="F23" s="43">
        <f>F22*F12/60</f>
        <v>0.34541310541310549</v>
      </c>
    </row>
    <row r="24" spans="1:6" s="79" customFormat="1" ht="23.25" customHeight="1">
      <c r="A24" s="45"/>
      <c r="B24" s="46" t="s">
        <v>81</v>
      </c>
      <c r="C24" s="67"/>
      <c r="D24" s="67"/>
      <c r="E24" s="67"/>
      <c r="F24" s="69">
        <f>[1]units!H8</f>
        <v>15.151515151515152</v>
      </c>
    </row>
    <row r="25" spans="1:6" s="79" customFormat="1" ht="23.25" customHeight="1">
      <c r="A25" s="57"/>
      <c r="B25" s="58" t="s">
        <v>82</v>
      </c>
      <c r="C25" s="60"/>
      <c r="D25" s="60"/>
      <c r="E25" s="60"/>
      <c r="F25" s="43">
        <f>F24*F12/60</f>
        <v>0.64646464646464652</v>
      </c>
    </row>
    <row r="26" spans="1:6" s="79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0.61628931489251493</v>
      </c>
    </row>
    <row r="27" spans="1:6" s="79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0.46221698616938617</v>
      </c>
    </row>
    <row r="28" spans="1:6" s="79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3.5436635606319609</v>
      </c>
    </row>
    <row r="29" spans="1:6" ht="18" customHeight="1"/>
    <row r="30" spans="1:6" ht="18" customHeight="1">
      <c r="E30" s="76"/>
    </row>
    <row r="31" spans="1:6" ht="18" customHeight="1">
      <c r="A31" s="77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5" right="0.75" top="1" bottom="1" header="0.5" footer="0.5"/>
  <pageSetup paperSize="9" scale="99" orientation="portrait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37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5.3</v>
      </c>
      <c r="E9" s="36">
        <v>0</v>
      </c>
      <c r="F9" s="37">
        <f>SUM(C9:E9)</f>
        <v>5.3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6.3599999999999994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6.9381818181818176</v>
      </c>
      <c r="E12" s="39">
        <f>IF(E10=0,0,(E10/E11)*60)</f>
        <v>0</v>
      </c>
      <c r="F12" s="43">
        <f>SUM(C12:E12)+$B$4*[1]units!$J$10</f>
        <v>6.9381818181818176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0.6875159999999999</v>
      </c>
      <c r="E14" s="51">
        <f>E10*E13</f>
        <v>0</v>
      </c>
      <c r="F14" s="52">
        <f>SUM(C14:E14)</f>
        <v>0.6875159999999999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0.96252239999999978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7.3012800000000003E-2</v>
      </c>
      <c r="E18" s="51">
        <f>E10*E17</f>
        <v>0</v>
      </c>
      <c r="F18" s="43">
        <f>SUM(C18:E18)</f>
        <v>7.3012800000000003E-2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9.6942744755244753E-2</v>
      </c>
      <c r="E20" s="51">
        <f>E10*E19</f>
        <v>0</v>
      </c>
      <c r="F20" s="43">
        <f>SUM(C20:E20)</f>
        <v>9.6942744755244753E-2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1.1324779447552444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0.14485431235431237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1.4600550964187327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0.68434683838207233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0.51326012878655425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3.9349943206969158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191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5.3</v>
      </c>
      <c r="E9" s="36">
        <v>0</v>
      </c>
      <c r="F9" s="37">
        <f>SUM(C9:E9)</f>
        <v>5.3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6.3599999999999994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6.9381818181818176</v>
      </c>
      <c r="E12" s="39">
        <f>IF(E10=0,0,(E10/E11)*60)</f>
        <v>0</v>
      </c>
      <c r="F12" s="43">
        <f>SUM(C12:E12)+$B$4*[1]units!$J$10</f>
        <v>6.9381818181818176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0.6875159999999999</v>
      </c>
      <c r="E14" s="51">
        <f>E10*E13</f>
        <v>0</v>
      </c>
      <c r="F14" s="52">
        <f>SUM(C14:E14)</f>
        <v>0.6875159999999999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0.96252239999999978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7.3012800000000003E-2</v>
      </c>
      <c r="E18" s="51">
        <f>E10*E17</f>
        <v>0</v>
      </c>
      <c r="F18" s="43">
        <f>SUM(C18:E18)</f>
        <v>7.3012800000000003E-2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9.6942744755244753E-2</v>
      </c>
      <c r="E20" s="51">
        <f>E10*E19</f>
        <v>0</v>
      </c>
      <c r="F20" s="43">
        <f>SUM(C20:E20)</f>
        <v>9.6942744755244753E-2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1.1324779447552444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0.14485431235431237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1.4600550964187327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0.68434683838207233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0.51326012878655425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3.9349943206969158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93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D10" sqref="D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38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3.9</v>
      </c>
      <c r="E9" s="36">
        <v>0</v>
      </c>
      <c r="F9" s="37">
        <f>SUM(C9:E9)</f>
        <v>3.9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4.68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5.1054545454545455</v>
      </c>
      <c r="E12" s="39">
        <f>IF(E10=0,0,(E10/E11)*60)</f>
        <v>0</v>
      </c>
      <c r="F12" s="43">
        <f>SUM(C12:E12)+$B$4*[1]units!$J$10</f>
        <v>5.1054545454545455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0.50590800000000002</v>
      </c>
      <c r="E14" s="51">
        <f>E10*E13</f>
        <v>0</v>
      </c>
      <c r="F14" s="52">
        <f>SUM(C14:E14)</f>
        <v>0.50590800000000002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0.70827119999999999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5.3726400000000001E-2</v>
      </c>
      <c r="E18" s="51">
        <f>E10*E17</f>
        <v>0</v>
      </c>
      <c r="F18" s="43">
        <f>SUM(C18:E18)</f>
        <v>5.3726400000000001E-2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7.1335227272727272E-2</v>
      </c>
      <c r="E20" s="51">
        <f>E10*E19</f>
        <v>0</v>
      </c>
      <c r="F20" s="43">
        <f>SUM(C20:E20)</f>
        <v>7.1335227272727272E-2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0.83333282727272717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0.10659090909090911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1.0743801652892562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0.50357597541322308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0.37768198155991733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2.8955618586260328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94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192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3.9</v>
      </c>
      <c r="E9" s="36">
        <v>0</v>
      </c>
      <c r="F9" s="37">
        <f>SUM(C9:E9)</f>
        <v>3.9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4.68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5.1054545454545455</v>
      </c>
      <c r="E12" s="39">
        <f>IF(E10=0,0,(E10/E11)*60)</f>
        <v>0</v>
      </c>
      <c r="F12" s="43">
        <f>SUM(C12:E12)+$B$4*[1]units!$J$10</f>
        <v>5.1054545454545455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0.50590800000000002</v>
      </c>
      <c r="E14" s="51">
        <f>E10*E13</f>
        <v>0</v>
      </c>
      <c r="F14" s="52">
        <f>SUM(C14:E14)</f>
        <v>0.50590800000000002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0.70827119999999999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5.3726400000000001E-2</v>
      </c>
      <c r="E18" s="51">
        <f>E10*E17</f>
        <v>0</v>
      </c>
      <c r="F18" s="43">
        <f>SUM(C18:E18)</f>
        <v>5.3726400000000001E-2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7.1335227272727272E-2</v>
      </c>
      <c r="E20" s="51">
        <f>E10*E19</f>
        <v>0</v>
      </c>
      <c r="F20" s="43">
        <f>SUM(C20:E20)</f>
        <v>7.1335227272727272E-2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0.83333282727272717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0.10659090909090911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1.0743801652892562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0.50357597541322308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0.37768198155991733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2.8955618586260328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95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193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3.9</v>
      </c>
      <c r="E9" s="36">
        <v>0</v>
      </c>
      <c r="F9" s="37">
        <f>SUM(C9:E9)</f>
        <v>3.9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4.68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5.1054545454545455</v>
      </c>
      <c r="E12" s="39">
        <f>IF(E10=0,0,(E10/E11)*60)</f>
        <v>0</v>
      </c>
      <c r="F12" s="43">
        <f>SUM(C12:E12)+$B$4*[1]units!$J$10</f>
        <v>5.1054545454545455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0.50590800000000002</v>
      </c>
      <c r="E14" s="51">
        <f>E10*E13</f>
        <v>0</v>
      </c>
      <c r="F14" s="52">
        <f>SUM(C14:E14)</f>
        <v>0.50590800000000002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0.70827119999999999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5.3726400000000001E-2</v>
      </c>
      <c r="E18" s="51">
        <f>E10*E17</f>
        <v>0</v>
      </c>
      <c r="F18" s="43">
        <f>SUM(C18:E18)</f>
        <v>5.3726400000000001E-2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7.1335227272727272E-2</v>
      </c>
      <c r="E20" s="51">
        <f>E10*E19</f>
        <v>0</v>
      </c>
      <c r="F20" s="43">
        <f>SUM(C20:E20)</f>
        <v>7.1335227272727272E-2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0.83333282727272717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0.10659090909090911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1.0743801652892562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0.50357597541322308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0.37768198155991733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2.8955618586260328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96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39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2.4</v>
      </c>
      <c r="E9" s="36">
        <v>0</v>
      </c>
      <c r="F9" s="37">
        <f>SUM(C9:E9)</f>
        <v>2.4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2.88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3.1418181818181816</v>
      </c>
      <c r="E12" s="39">
        <f>IF(E10=0,0,(E10/E11)*60)</f>
        <v>0</v>
      </c>
      <c r="F12" s="43">
        <f>SUM(C12:E12)+$B$4*[1]units!$J$10</f>
        <v>3.1418181818181816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0.31132799999999999</v>
      </c>
      <c r="E14" s="51">
        <f>E10*E13</f>
        <v>0</v>
      </c>
      <c r="F14" s="52">
        <f>SUM(C14:E14)</f>
        <v>0.31132799999999999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0.43585919999999995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3.3062399999999999E-2</v>
      </c>
      <c r="E18" s="51">
        <f>E10*E17</f>
        <v>0</v>
      </c>
      <c r="F18" s="43">
        <f>SUM(C18:E18)</f>
        <v>3.3062399999999999E-2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4.3898601398601397E-2</v>
      </c>
      <c r="E20" s="51">
        <f>E10*E19</f>
        <v>0</v>
      </c>
      <c r="F20" s="43">
        <f>SUM(C20:E20)</f>
        <v>4.3898601398601397E-2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0.51282020139860129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6.5594405594405603E-2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0.66115702479338834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0.30989290794659885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0.23241968095994914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1.7818842206929433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97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194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2.4</v>
      </c>
      <c r="E9" s="36">
        <v>0</v>
      </c>
      <c r="F9" s="37">
        <f>SUM(C9:E9)</f>
        <v>2.4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2.88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3.1418181818181816</v>
      </c>
      <c r="E12" s="39">
        <f>IF(E10=0,0,(E10/E11)*60)</f>
        <v>0</v>
      </c>
      <c r="F12" s="43">
        <f>SUM(C12:E12)+$B$4*[1]units!$J$10</f>
        <v>3.1418181818181816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0.31132799999999999</v>
      </c>
      <c r="E14" s="51">
        <f>E10*E13</f>
        <v>0</v>
      </c>
      <c r="F14" s="52">
        <f>SUM(C14:E14)</f>
        <v>0.31132799999999999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0.43585919999999995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3.3062399999999999E-2</v>
      </c>
      <c r="E18" s="51">
        <f>E10*E17</f>
        <v>0</v>
      </c>
      <c r="F18" s="43">
        <f>SUM(C18:E18)</f>
        <v>3.3062399999999999E-2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4.3898601398601397E-2</v>
      </c>
      <c r="E20" s="51">
        <f>E10*E19</f>
        <v>0</v>
      </c>
      <c r="F20" s="43">
        <f>SUM(C20:E20)</f>
        <v>4.3898601398601397E-2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0.51282020139860129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6.5594405594405603E-2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0.66115702479338834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0.30989290794659885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0.23241968095994914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1.7818842206929433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98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E10" sqref="E10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>
        <v>40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2.8</v>
      </c>
      <c r="E9" s="36">
        <v>0</v>
      </c>
      <c r="F9" s="37">
        <f>SUM(C9:E9)</f>
        <v>2.8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3.36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3.6654545454545455</v>
      </c>
      <c r="E12" s="39">
        <f>IF(E10=0,0,(E10/E11)*60)</f>
        <v>0</v>
      </c>
      <c r="F12" s="43">
        <f>SUM(C12:E12)+$B$4*[1]units!$J$10</f>
        <v>3.6654545454545455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0.36321599999999998</v>
      </c>
      <c r="E14" s="51">
        <f>E10*E13</f>
        <v>0</v>
      </c>
      <c r="F14" s="52">
        <f>SUM(C14:E14)</f>
        <v>0.36321599999999998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0.50850239999999991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3.8572799999999997E-2</v>
      </c>
      <c r="E18" s="51">
        <f>E10*E17</f>
        <v>0</v>
      </c>
      <c r="F18" s="43">
        <f>SUM(C18:E18)</f>
        <v>3.8572799999999997E-2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5.1215034965034961E-2</v>
      </c>
      <c r="E20" s="51">
        <f>E10*E19</f>
        <v>0</v>
      </c>
      <c r="F20" s="43">
        <f>SUM(C20:E20)</f>
        <v>5.1215034965034961E-2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0.59829023496503486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7.6526806526806546E-2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0.77134986225895319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0.36154172593769862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0.27115629445327399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2.0788649241417674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xl/worksheets/sheet99.xml><?xml version="1.0" encoding="utf-8"?>
<worksheet xmlns="http://schemas.openxmlformats.org/spreadsheetml/2006/main" xmlns:r="http://schemas.openxmlformats.org/officeDocument/2006/relationships">
  <dimension ref="A1:J56"/>
  <sheetViews>
    <sheetView zoomScale="80" zoomScaleNormal="80" workbookViewId="0">
      <selection activeCell="B4" sqref="B4"/>
    </sheetView>
  </sheetViews>
  <sheetFormatPr defaultRowHeight="15"/>
  <cols>
    <col min="1" max="1" width="17.140625" style="11" customWidth="1"/>
    <col min="2" max="2" width="18.7109375" style="11" customWidth="1"/>
    <col min="3" max="5" width="13.7109375" style="11" customWidth="1"/>
    <col min="6" max="6" width="10" style="12" customWidth="1"/>
    <col min="7" max="7" width="6.28515625" customWidth="1"/>
    <col min="257" max="257" width="17.140625" customWidth="1"/>
    <col min="258" max="258" width="18.7109375" customWidth="1"/>
    <col min="259" max="261" width="13.7109375" customWidth="1"/>
    <col min="262" max="262" width="10" customWidth="1"/>
    <col min="263" max="263" width="6.28515625" customWidth="1"/>
    <col min="513" max="513" width="17.140625" customWidth="1"/>
    <col min="514" max="514" width="18.7109375" customWidth="1"/>
    <col min="515" max="517" width="13.7109375" customWidth="1"/>
    <col min="518" max="518" width="10" customWidth="1"/>
    <col min="519" max="519" width="6.28515625" customWidth="1"/>
    <col min="769" max="769" width="17.140625" customWidth="1"/>
    <col min="770" max="770" width="18.7109375" customWidth="1"/>
    <col min="771" max="773" width="13.7109375" customWidth="1"/>
    <col min="774" max="774" width="10" customWidth="1"/>
    <col min="775" max="775" width="6.28515625" customWidth="1"/>
    <col min="1025" max="1025" width="17.140625" customWidth="1"/>
    <col min="1026" max="1026" width="18.7109375" customWidth="1"/>
    <col min="1027" max="1029" width="13.7109375" customWidth="1"/>
    <col min="1030" max="1030" width="10" customWidth="1"/>
    <col min="1031" max="1031" width="6.28515625" customWidth="1"/>
    <col min="1281" max="1281" width="17.140625" customWidth="1"/>
    <col min="1282" max="1282" width="18.7109375" customWidth="1"/>
    <col min="1283" max="1285" width="13.7109375" customWidth="1"/>
    <col min="1286" max="1286" width="10" customWidth="1"/>
    <col min="1287" max="1287" width="6.28515625" customWidth="1"/>
    <col min="1537" max="1537" width="17.140625" customWidth="1"/>
    <col min="1538" max="1538" width="18.7109375" customWidth="1"/>
    <col min="1539" max="1541" width="13.7109375" customWidth="1"/>
    <col min="1542" max="1542" width="10" customWidth="1"/>
    <col min="1543" max="1543" width="6.28515625" customWidth="1"/>
    <col min="1793" max="1793" width="17.140625" customWidth="1"/>
    <col min="1794" max="1794" width="18.7109375" customWidth="1"/>
    <col min="1795" max="1797" width="13.7109375" customWidth="1"/>
    <col min="1798" max="1798" width="10" customWidth="1"/>
    <col min="1799" max="1799" width="6.28515625" customWidth="1"/>
    <col min="2049" max="2049" width="17.140625" customWidth="1"/>
    <col min="2050" max="2050" width="18.7109375" customWidth="1"/>
    <col min="2051" max="2053" width="13.7109375" customWidth="1"/>
    <col min="2054" max="2054" width="10" customWidth="1"/>
    <col min="2055" max="2055" width="6.28515625" customWidth="1"/>
    <col min="2305" max="2305" width="17.140625" customWidth="1"/>
    <col min="2306" max="2306" width="18.7109375" customWidth="1"/>
    <col min="2307" max="2309" width="13.7109375" customWidth="1"/>
    <col min="2310" max="2310" width="10" customWidth="1"/>
    <col min="2311" max="2311" width="6.28515625" customWidth="1"/>
    <col min="2561" max="2561" width="17.140625" customWidth="1"/>
    <col min="2562" max="2562" width="18.7109375" customWidth="1"/>
    <col min="2563" max="2565" width="13.7109375" customWidth="1"/>
    <col min="2566" max="2566" width="10" customWidth="1"/>
    <col min="2567" max="2567" width="6.28515625" customWidth="1"/>
    <col min="2817" max="2817" width="17.140625" customWidth="1"/>
    <col min="2818" max="2818" width="18.7109375" customWidth="1"/>
    <col min="2819" max="2821" width="13.7109375" customWidth="1"/>
    <col min="2822" max="2822" width="10" customWidth="1"/>
    <col min="2823" max="2823" width="6.28515625" customWidth="1"/>
    <col min="3073" max="3073" width="17.140625" customWidth="1"/>
    <col min="3074" max="3074" width="18.7109375" customWidth="1"/>
    <col min="3075" max="3077" width="13.7109375" customWidth="1"/>
    <col min="3078" max="3078" width="10" customWidth="1"/>
    <col min="3079" max="3079" width="6.28515625" customWidth="1"/>
    <col min="3329" max="3329" width="17.140625" customWidth="1"/>
    <col min="3330" max="3330" width="18.7109375" customWidth="1"/>
    <col min="3331" max="3333" width="13.7109375" customWidth="1"/>
    <col min="3334" max="3334" width="10" customWidth="1"/>
    <col min="3335" max="3335" width="6.28515625" customWidth="1"/>
    <col min="3585" max="3585" width="17.140625" customWidth="1"/>
    <col min="3586" max="3586" width="18.7109375" customWidth="1"/>
    <col min="3587" max="3589" width="13.7109375" customWidth="1"/>
    <col min="3590" max="3590" width="10" customWidth="1"/>
    <col min="3591" max="3591" width="6.28515625" customWidth="1"/>
    <col min="3841" max="3841" width="17.140625" customWidth="1"/>
    <col min="3842" max="3842" width="18.7109375" customWidth="1"/>
    <col min="3843" max="3845" width="13.7109375" customWidth="1"/>
    <col min="3846" max="3846" width="10" customWidth="1"/>
    <col min="3847" max="3847" width="6.28515625" customWidth="1"/>
    <col min="4097" max="4097" width="17.140625" customWidth="1"/>
    <col min="4098" max="4098" width="18.7109375" customWidth="1"/>
    <col min="4099" max="4101" width="13.7109375" customWidth="1"/>
    <col min="4102" max="4102" width="10" customWidth="1"/>
    <col min="4103" max="4103" width="6.28515625" customWidth="1"/>
    <col min="4353" max="4353" width="17.140625" customWidth="1"/>
    <col min="4354" max="4354" width="18.7109375" customWidth="1"/>
    <col min="4355" max="4357" width="13.7109375" customWidth="1"/>
    <col min="4358" max="4358" width="10" customWidth="1"/>
    <col min="4359" max="4359" width="6.28515625" customWidth="1"/>
    <col min="4609" max="4609" width="17.140625" customWidth="1"/>
    <col min="4610" max="4610" width="18.7109375" customWidth="1"/>
    <col min="4611" max="4613" width="13.7109375" customWidth="1"/>
    <col min="4614" max="4614" width="10" customWidth="1"/>
    <col min="4615" max="4615" width="6.28515625" customWidth="1"/>
    <col min="4865" max="4865" width="17.140625" customWidth="1"/>
    <col min="4866" max="4866" width="18.7109375" customWidth="1"/>
    <col min="4867" max="4869" width="13.7109375" customWidth="1"/>
    <col min="4870" max="4870" width="10" customWidth="1"/>
    <col min="4871" max="4871" width="6.28515625" customWidth="1"/>
    <col min="5121" max="5121" width="17.140625" customWidth="1"/>
    <col min="5122" max="5122" width="18.7109375" customWidth="1"/>
    <col min="5123" max="5125" width="13.7109375" customWidth="1"/>
    <col min="5126" max="5126" width="10" customWidth="1"/>
    <col min="5127" max="5127" width="6.28515625" customWidth="1"/>
    <col min="5377" max="5377" width="17.140625" customWidth="1"/>
    <col min="5378" max="5378" width="18.7109375" customWidth="1"/>
    <col min="5379" max="5381" width="13.7109375" customWidth="1"/>
    <col min="5382" max="5382" width="10" customWidth="1"/>
    <col min="5383" max="5383" width="6.28515625" customWidth="1"/>
    <col min="5633" max="5633" width="17.140625" customWidth="1"/>
    <col min="5634" max="5634" width="18.7109375" customWidth="1"/>
    <col min="5635" max="5637" width="13.7109375" customWidth="1"/>
    <col min="5638" max="5638" width="10" customWidth="1"/>
    <col min="5639" max="5639" width="6.28515625" customWidth="1"/>
    <col min="5889" max="5889" width="17.140625" customWidth="1"/>
    <col min="5890" max="5890" width="18.7109375" customWidth="1"/>
    <col min="5891" max="5893" width="13.7109375" customWidth="1"/>
    <col min="5894" max="5894" width="10" customWidth="1"/>
    <col min="5895" max="5895" width="6.28515625" customWidth="1"/>
    <col min="6145" max="6145" width="17.140625" customWidth="1"/>
    <col min="6146" max="6146" width="18.7109375" customWidth="1"/>
    <col min="6147" max="6149" width="13.7109375" customWidth="1"/>
    <col min="6150" max="6150" width="10" customWidth="1"/>
    <col min="6151" max="6151" width="6.28515625" customWidth="1"/>
    <col min="6401" max="6401" width="17.140625" customWidth="1"/>
    <col min="6402" max="6402" width="18.7109375" customWidth="1"/>
    <col min="6403" max="6405" width="13.7109375" customWidth="1"/>
    <col min="6406" max="6406" width="10" customWidth="1"/>
    <col min="6407" max="6407" width="6.28515625" customWidth="1"/>
    <col min="6657" max="6657" width="17.140625" customWidth="1"/>
    <col min="6658" max="6658" width="18.7109375" customWidth="1"/>
    <col min="6659" max="6661" width="13.7109375" customWidth="1"/>
    <col min="6662" max="6662" width="10" customWidth="1"/>
    <col min="6663" max="6663" width="6.28515625" customWidth="1"/>
    <col min="6913" max="6913" width="17.140625" customWidth="1"/>
    <col min="6914" max="6914" width="18.7109375" customWidth="1"/>
    <col min="6915" max="6917" width="13.7109375" customWidth="1"/>
    <col min="6918" max="6918" width="10" customWidth="1"/>
    <col min="6919" max="6919" width="6.28515625" customWidth="1"/>
    <col min="7169" max="7169" width="17.140625" customWidth="1"/>
    <col min="7170" max="7170" width="18.7109375" customWidth="1"/>
    <col min="7171" max="7173" width="13.7109375" customWidth="1"/>
    <col min="7174" max="7174" width="10" customWidth="1"/>
    <col min="7175" max="7175" width="6.28515625" customWidth="1"/>
    <col min="7425" max="7425" width="17.140625" customWidth="1"/>
    <col min="7426" max="7426" width="18.7109375" customWidth="1"/>
    <col min="7427" max="7429" width="13.7109375" customWidth="1"/>
    <col min="7430" max="7430" width="10" customWidth="1"/>
    <col min="7431" max="7431" width="6.28515625" customWidth="1"/>
    <col min="7681" max="7681" width="17.140625" customWidth="1"/>
    <col min="7682" max="7682" width="18.7109375" customWidth="1"/>
    <col min="7683" max="7685" width="13.7109375" customWidth="1"/>
    <col min="7686" max="7686" width="10" customWidth="1"/>
    <col min="7687" max="7687" width="6.28515625" customWidth="1"/>
    <col min="7937" max="7937" width="17.140625" customWidth="1"/>
    <col min="7938" max="7938" width="18.7109375" customWidth="1"/>
    <col min="7939" max="7941" width="13.7109375" customWidth="1"/>
    <col min="7942" max="7942" width="10" customWidth="1"/>
    <col min="7943" max="7943" width="6.28515625" customWidth="1"/>
    <col min="8193" max="8193" width="17.140625" customWidth="1"/>
    <col min="8194" max="8194" width="18.7109375" customWidth="1"/>
    <col min="8195" max="8197" width="13.7109375" customWidth="1"/>
    <col min="8198" max="8198" width="10" customWidth="1"/>
    <col min="8199" max="8199" width="6.28515625" customWidth="1"/>
    <col min="8449" max="8449" width="17.140625" customWidth="1"/>
    <col min="8450" max="8450" width="18.7109375" customWidth="1"/>
    <col min="8451" max="8453" width="13.7109375" customWidth="1"/>
    <col min="8454" max="8454" width="10" customWidth="1"/>
    <col min="8455" max="8455" width="6.28515625" customWidth="1"/>
    <col min="8705" max="8705" width="17.140625" customWidth="1"/>
    <col min="8706" max="8706" width="18.7109375" customWidth="1"/>
    <col min="8707" max="8709" width="13.7109375" customWidth="1"/>
    <col min="8710" max="8710" width="10" customWidth="1"/>
    <col min="8711" max="8711" width="6.28515625" customWidth="1"/>
    <col min="8961" max="8961" width="17.140625" customWidth="1"/>
    <col min="8962" max="8962" width="18.7109375" customWidth="1"/>
    <col min="8963" max="8965" width="13.7109375" customWidth="1"/>
    <col min="8966" max="8966" width="10" customWidth="1"/>
    <col min="8967" max="8967" width="6.28515625" customWidth="1"/>
    <col min="9217" max="9217" width="17.140625" customWidth="1"/>
    <col min="9218" max="9218" width="18.7109375" customWidth="1"/>
    <col min="9219" max="9221" width="13.7109375" customWidth="1"/>
    <col min="9222" max="9222" width="10" customWidth="1"/>
    <col min="9223" max="9223" width="6.28515625" customWidth="1"/>
    <col min="9473" max="9473" width="17.140625" customWidth="1"/>
    <col min="9474" max="9474" width="18.7109375" customWidth="1"/>
    <col min="9475" max="9477" width="13.7109375" customWidth="1"/>
    <col min="9478" max="9478" width="10" customWidth="1"/>
    <col min="9479" max="9479" width="6.28515625" customWidth="1"/>
    <col min="9729" max="9729" width="17.140625" customWidth="1"/>
    <col min="9730" max="9730" width="18.7109375" customWidth="1"/>
    <col min="9731" max="9733" width="13.7109375" customWidth="1"/>
    <col min="9734" max="9734" width="10" customWidth="1"/>
    <col min="9735" max="9735" width="6.28515625" customWidth="1"/>
    <col min="9985" max="9985" width="17.140625" customWidth="1"/>
    <col min="9986" max="9986" width="18.7109375" customWidth="1"/>
    <col min="9987" max="9989" width="13.7109375" customWidth="1"/>
    <col min="9990" max="9990" width="10" customWidth="1"/>
    <col min="9991" max="9991" width="6.28515625" customWidth="1"/>
    <col min="10241" max="10241" width="17.140625" customWidth="1"/>
    <col min="10242" max="10242" width="18.7109375" customWidth="1"/>
    <col min="10243" max="10245" width="13.7109375" customWidth="1"/>
    <col min="10246" max="10246" width="10" customWidth="1"/>
    <col min="10247" max="10247" width="6.28515625" customWidth="1"/>
    <col min="10497" max="10497" width="17.140625" customWidth="1"/>
    <col min="10498" max="10498" width="18.7109375" customWidth="1"/>
    <col min="10499" max="10501" width="13.7109375" customWidth="1"/>
    <col min="10502" max="10502" width="10" customWidth="1"/>
    <col min="10503" max="10503" width="6.28515625" customWidth="1"/>
    <col min="10753" max="10753" width="17.140625" customWidth="1"/>
    <col min="10754" max="10754" width="18.7109375" customWidth="1"/>
    <col min="10755" max="10757" width="13.7109375" customWidth="1"/>
    <col min="10758" max="10758" width="10" customWidth="1"/>
    <col min="10759" max="10759" width="6.28515625" customWidth="1"/>
    <col min="11009" max="11009" width="17.140625" customWidth="1"/>
    <col min="11010" max="11010" width="18.7109375" customWidth="1"/>
    <col min="11011" max="11013" width="13.7109375" customWidth="1"/>
    <col min="11014" max="11014" width="10" customWidth="1"/>
    <col min="11015" max="11015" width="6.28515625" customWidth="1"/>
    <col min="11265" max="11265" width="17.140625" customWidth="1"/>
    <col min="11266" max="11266" width="18.7109375" customWidth="1"/>
    <col min="11267" max="11269" width="13.7109375" customWidth="1"/>
    <col min="11270" max="11270" width="10" customWidth="1"/>
    <col min="11271" max="11271" width="6.28515625" customWidth="1"/>
    <col min="11521" max="11521" width="17.140625" customWidth="1"/>
    <col min="11522" max="11522" width="18.7109375" customWidth="1"/>
    <col min="11523" max="11525" width="13.7109375" customWidth="1"/>
    <col min="11526" max="11526" width="10" customWidth="1"/>
    <col min="11527" max="11527" width="6.28515625" customWidth="1"/>
    <col min="11777" max="11777" width="17.140625" customWidth="1"/>
    <col min="11778" max="11778" width="18.7109375" customWidth="1"/>
    <col min="11779" max="11781" width="13.7109375" customWidth="1"/>
    <col min="11782" max="11782" width="10" customWidth="1"/>
    <col min="11783" max="11783" width="6.28515625" customWidth="1"/>
    <col min="12033" max="12033" width="17.140625" customWidth="1"/>
    <col min="12034" max="12034" width="18.7109375" customWidth="1"/>
    <col min="12035" max="12037" width="13.7109375" customWidth="1"/>
    <col min="12038" max="12038" width="10" customWidth="1"/>
    <col min="12039" max="12039" width="6.28515625" customWidth="1"/>
    <col min="12289" max="12289" width="17.140625" customWidth="1"/>
    <col min="12290" max="12290" width="18.7109375" customWidth="1"/>
    <col min="12291" max="12293" width="13.7109375" customWidth="1"/>
    <col min="12294" max="12294" width="10" customWidth="1"/>
    <col min="12295" max="12295" width="6.28515625" customWidth="1"/>
    <col min="12545" max="12545" width="17.140625" customWidth="1"/>
    <col min="12546" max="12546" width="18.7109375" customWidth="1"/>
    <col min="12547" max="12549" width="13.7109375" customWidth="1"/>
    <col min="12550" max="12550" width="10" customWidth="1"/>
    <col min="12551" max="12551" width="6.28515625" customWidth="1"/>
    <col min="12801" max="12801" width="17.140625" customWidth="1"/>
    <col min="12802" max="12802" width="18.7109375" customWidth="1"/>
    <col min="12803" max="12805" width="13.7109375" customWidth="1"/>
    <col min="12806" max="12806" width="10" customWidth="1"/>
    <col min="12807" max="12807" width="6.28515625" customWidth="1"/>
    <col min="13057" max="13057" width="17.140625" customWidth="1"/>
    <col min="13058" max="13058" width="18.7109375" customWidth="1"/>
    <col min="13059" max="13061" width="13.7109375" customWidth="1"/>
    <col min="13062" max="13062" width="10" customWidth="1"/>
    <col min="13063" max="13063" width="6.28515625" customWidth="1"/>
    <col min="13313" max="13313" width="17.140625" customWidth="1"/>
    <col min="13314" max="13314" width="18.7109375" customWidth="1"/>
    <col min="13315" max="13317" width="13.7109375" customWidth="1"/>
    <col min="13318" max="13318" width="10" customWidth="1"/>
    <col min="13319" max="13319" width="6.28515625" customWidth="1"/>
    <col min="13569" max="13569" width="17.140625" customWidth="1"/>
    <col min="13570" max="13570" width="18.7109375" customWidth="1"/>
    <col min="13571" max="13573" width="13.7109375" customWidth="1"/>
    <col min="13574" max="13574" width="10" customWidth="1"/>
    <col min="13575" max="13575" width="6.28515625" customWidth="1"/>
    <col min="13825" max="13825" width="17.140625" customWidth="1"/>
    <col min="13826" max="13826" width="18.7109375" customWidth="1"/>
    <col min="13827" max="13829" width="13.7109375" customWidth="1"/>
    <col min="13830" max="13830" width="10" customWidth="1"/>
    <col min="13831" max="13831" width="6.28515625" customWidth="1"/>
    <col min="14081" max="14081" width="17.140625" customWidth="1"/>
    <col min="14082" max="14082" width="18.7109375" customWidth="1"/>
    <col min="14083" max="14085" width="13.7109375" customWidth="1"/>
    <col min="14086" max="14086" width="10" customWidth="1"/>
    <col min="14087" max="14087" width="6.28515625" customWidth="1"/>
    <col min="14337" max="14337" width="17.140625" customWidth="1"/>
    <col min="14338" max="14338" width="18.7109375" customWidth="1"/>
    <col min="14339" max="14341" width="13.7109375" customWidth="1"/>
    <col min="14342" max="14342" width="10" customWidth="1"/>
    <col min="14343" max="14343" width="6.28515625" customWidth="1"/>
    <col min="14593" max="14593" width="17.140625" customWidth="1"/>
    <col min="14594" max="14594" width="18.7109375" customWidth="1"/>
    <col min="14595" max="14597" width="13.7109375" customWidth="1"/>
    <col min="14598" max="14598" width="10" customWidth="1"/>
    <col min="14599" max="14599" width="6.28515625" customWidth="1"/>
    <col min="14849" max="14849" width="17.140625" customWidth="1"/>
    <col min="14850" max="14850" width="18.7109375" customWidth="1"/>
    <col min="14851" max="14853" width="13.7109375" customWidth="1"/>
    <col min="14854" max="14854" width="10" customWidth="1"/>
    <col min="14855" max="14855" width="6.28515625" customWidth="1"/>
    <col min="15105" max="15105" width="17.140625" customWidth="1"/>
    <col min="15106" max="15106" width="18.7109375" customWidth="1"/>
    <col min="15107" max="15109" width="13.7109375" customWidth="1"/>
    <col min="15110" max="15110" width="10" customWidth="1"/>
    <col min="15111" max="15111" width="6.28515625" customWidth="1"/>
    <col min="15361" max="15361" width="17.140625" customWidth="1"/>
    <col min="15362" max="15362" width="18.7109375" customWidth="1"/>
    <col min="15363" max="15365" width="13.7109375" customWidth="1"/>
    <col min="15366" max="15366" width="10" customWidth="1"/>
    <col min="15367" max="15367" width="6.28515625" customWidth="1"/>
    <col min="15617" max="15617" width="17.140625" customWidth="1"/>
    <col min="15618" max="15618" width="18.7109375" customWidth="1"/>
    <col min="15619" max="15621" width="13.7109375" customWidth="1"/>
    <col min="15622" max="15622" width="10" customWidth="1"/>
    <col min="15623" max="15623" width="6.28515625" customWidth="1"/>
    <col min="15873" max="15873" width="17.140625" customWidth="1"/>
    <col min="15874" max="15874" width="18.7109375" customWidth="1"/>
    <col min="15875" max="15877" width="13.7109375" customWidth="1"/>
    <col min="15878" max="15878" width="10" customWidth="1"/>
    <col min="15879" max="15879" width="6.28515625" customWidth="1"/>
    <col min="16129" max="16129" width="17.140625" customWidth="1"/>
    <col min="16130" max="16130" width="18.7109375" customWidth="1"/>
    <col min="16131" max="16133" width="13.7109375" customWidth="1"/>
    <col min="16134" max="16134" width="10" customWidth="1"/>
    <col min="16135" max="16135" width="6.28515625" customWidth="1"/>
  </cols>
  <sheetData>
    <row r="1" spans="1:10" ht="24">
      <c r="A1" s="6" t="s">
        <v>50</v>
      </c>
      <c r="B1" s="6"/>
      <c r="C1" s="6"/>
      <c r="D1" s="7"/>
      <c r="E1" s="8"/>
      <c r="F1" s="9"/>
      <c r="G1" s="10"/>
    </row>
    <row r="2" spans="1:10" ht="6.75" customHeight="1"/>
    <row r="3" spans="1:10" ht="18" customHeight="1">
      <c r="A3" s="13" t="s">
        <v>51</v>
      </c>
      <c r="B3" s="14" t="s">
        <v>195</v>
      </c>
      <c r="D3" s="15"/>
    </row>
    <row r="4" spans="1:10" ht="18" customHeight="1">
      <c r="A4" s="16"/>
      <c r="B4" s="17"/>
      <c r="D4" s="15"/>
    </row>
    <row r="5" spans="1:10" ht="18" customHeight="1" thickBot="1">
      <c r="A5" s="18" t="s">
        <v>52</v>
      </c>
      <c r="B5" s="19" t="s">
        <v>53</v>
      </c>
      <c r="C5" s="20"/>
      <c r="D5" s="21"/>
    </row>
    <row r="6" spans="1:10" ht="18" customHeight="1">
      <c r="A6" s="22"/>
      <c r="B6" s="23" t="s">
        <v>54</v>
      </c>
      <c r="C6" s="24" t="s">
        <v>55</v>
      </c>
      <c r="D6" s="24" t="s">
        <v>56</v>
      </c>
      <c r="E6" s="24" t="s">
        <v>57</v>
      </c>
      <c r="F6" s="25" t="s">
        <v>58</v>
      </c>
    </row>
    <row r="7" spans="1:10" ht="18" customHeight="1">
      <c r="A7" s="26"/>
      <c r="B7" s="27" t="s">
        <v>59</v>
      </c>
      <c r="C7" s="28" t="s">
        <v>60</v>
      </c>
      <c r="D7" s="28" t="s">
        <v>61</v>
      </c>
      <c r="E7" s="28" t="s">
        <v>61</v>
      </c>
      <c r="F7" s="29"/>
    </row>
    <row r="8" spans="1:10" ht="18" customHeight="1">
      <c r="A8" s="30"/>
      <c r="B8" s="31" t="s">
        <v>62</v>
      </c>
      <c r="C8" s="32" t="s">
        <v>63</v>
      </c>
      <c r="D8" s="32" t="s">
        <v>63</v>
      </c>
      <c r="E8" s="32" t="s">
        <v>64</v>
      </c>
      <c r="F8" s="33"/>
    </row>
    <row r="9" spans="1:10" ht="18" customHeight="1">
      <c r="A9" s="34"/>
      <c r="B9" s="35" t="s">
        <v>65</v>
      </c>
      <c r="C9" s="36">
        <v>0</v>
      </c>
      <c r="D9" s="36">
        <v>2.8</v>
      </c>
      <c r="E9" s="36">
        <v>0</v>
      </c>
      <c r="F9" s="37">
        <f>SUM(C9:E9)</f>
        <v>2.8</v>
      </c>
    </row>
    <row r="10" spans="1:10" s="11" customFormat="1" ht="18" customHeight="1">
      <c r="A10" s="34"/>
      <c r="B10" s="38" t="s">
        <v>66</v>
      </c>
      <c r="C10" s="39">
        <f>C9*1.2</f>
        <v>0</v>
      </c>
      <c r="D10" s="39">
        <f>D9*1.2</f>
        <v>3.36</v>
      </c>
      <c r="E10" s="39">
        <f>E9*1.2</f>
        <v>0</v>
      </c>
      <c r="F10" s="37"/>
    </row>
    <row r="11" spans="1:10" ht="18" customHeight="1">
      <c r="A11" s="34"/>
      <c r="B11" s="35" t="s">
        <v>67</v>
      </c>
      <c r="C11" s="40">
        <f>[1]units!B21</f>
        <v>30</v>
      </c>
      <c r="D11" s="40">
        <f>[1]units!D21</f>
        <v>55</v>
      </c>
      <c r="E11" s="40">
        <f>[1]units!E21</f>
        <v>45</v>
      </c>
      <c r="F11" s="37"/>
    </row>
    <row r="12" spans="1:10" s="44" customFormat="1" ht="23.25" customHeight="1">
      <c r="A12" s="41"/>
      <c r="B12" s="42" t="s">
        <v>68</v>
      </c>
      <c r="C12" s="39">
        <f>IF(C10=0,0,(C10/C11)*60)</f>
        <v>0</v>
      </c>
      <c r="D12" s="39">
        <f>IF(D10=0,0,(D10/D11)*60)</f>
        <v>3.6654545454545455</v>
      </c>
      <c r="E12" s="39">
        <f>IF(E10=0,0,(E10/E11)*60)</f>
        <v>0</v>
      </c>
      <c r="F12" s="43">
        <f>SUM(C12:E12)+$B$4*[1]units!$J$10</f>
        <v>3.6654545454545455</v>
      </c>
      <c r="H12"/>
      <c r="I12"/>
      <c r="J12"/>
    </row>
    <row r="13" spans="1:10" s="44" customFormat="1" ht="23.25" customHeight="1">
      <c r="A13" s="45"/>
      <c r="B13" s="46" t="s">
        <v>69</v>
      </c>
      <c r="C13" s="47">
        <f>[1]units!B25</f>
        <v>0.1178</v>
      </c>
      <c r="D13" s="47">
        <f>[1]units!D25</f>
        <v>0.1081</v>
      </c>
      <c r="E13" s="47">
        <f>[1]units!E25</f>
        <v>0.1157</v>
      </c>
      <c r="F13" s="48"/>
      <c r="H13"/>
      <c r="I13"/>
      <c r="J13"/>
    </row>
    <row r="14" spans="1:10" s="44" customFormat="1" ht="23.25" customHeight="1">
      <c r="A14" s="49"/>
      <c r="B14" s="50" t="s">
        <v>70</v>
      </c>
      <c r="C14" s="51">
        <f>C10*C13</f>
        <v>0</v>
      </c>
      <c r="D14" s="51">
        <f>D10*D13</f>
        <v>0.36321599999999998</v>
      </c>
      <c r="E14" s="51">
        <f>E10*E13</f>
        <v>0</v>
      </c>
      <c r="F14" s="52">
        <f>SUM(C14:E14)</f>
        <v>0.36321599999999998</v>
      </c>
      <c r="H14"/>
      <c r="I14"/>
      <c r="J14"/>
    </row>
    <row r="15" spans="1:10" s="44" customFormat="1" ht="23.25" customHeight="1">
      <c r="A15" s="49"/>
      <c r="B15" s="53" t="s">
        <v>71</v>
      </c>
      <c r="C15" s="54"/>
      <c r="D15" s="55"/>
      <c r="E15" s="56"/>
      <c r="F15" s="52">
        <f>[1]units!$B$4</f>
        <v>1.4</v>
      </c>
      <c r="H15"/>
      <c r="I15"/>
      <c r="J15"/>
    </row>
    <row r="16" spans="1:10" s="44" customFormat="1" ht="23.25" customHeight="1">
      <c r="A16" s="57"/>
      <c r="B16" s="58" t="s">
        <v>72</v>
      </c>
      <c r="C16" s="59"/>
      <c r="D16" s="60"/>
      <c r="E16" s="59"/>
      <c r="F16" s="43">
        <f>F14*F15</f>
        <v>0.50850239999999991</v>
      </c>
      <c r="H16"/>
      <c r="I16"/>
      <c r="J16"/>
    </row>
    <row r="17" spans="1:10" s="44" customFormat="1" ht="23.25" customHeight="1">
      <c r="A17" s="45"/>
      <c r="B17" s="46" t="s">
        <v>73</v>
      </c>
      <c r="C17" s="61">
        <f>[1]units!B33</f>
        <v>1.056E-2</v>
      </c>
      <c r="D17" s="61">
        <f>[1]units!D33</f>
        <v>1.1480000000000001E-2</v>
      </c>
      <c r="E17" s="61">
        <f>[1]units!E33</f>
        <v>2.878E-2</v>
      </c>
      <c r="F17" s="48"/>
      <c r="H17"/>
      <c r="I17"/>
      <c r="J17"/>
    </row>
    <row r="18" spans="1:10" s="44" customFormat="1" ht="23.25" customHeight="1">
      <c r="A18" s="57"/>
      <c r="B18" s="58" t="s">
        <v>74</v>
      </c>
      <c r="C18" s="51">
        <f>C10*C17</f>
        <v>0</v>
      </c>
      <c r="D18" s="51">
        <f>D10*D17</f>
        <v>3.8572799999999997E-2</v>
      </c>
      <c r="E18" s="51">
        <f>E10*E17</f>
        <v>0</v>
      </c>
      <c r="F18" s="43">
        <f>SUM(C18:E18)</f>
        <v>3.8572799999999997E-2</v>
      </c>
      <c r="H18"/>
      <c r="I18"/>
      <c r="J18"/>
    </row>
    <row r="19" spans="1:10" s="44" customFormat="1" ht="23.25" customHeight="1">
      <c r="A19" s="45"/>
      <c r="B19" s="46" t="s">
        <v>75</v>
      </c>
      <c r="C19" s="62">
        <f>[1]units!B37</f>
        <v>2.794471153846154E-2</v>
      </c>
      <c r="D19" s="62">
        <f>[1]units!D37</f>
        <v>1.524256993006993E-2</v>
      </c>
      <c r="E19" s="62">
        <f>[1]units!E37</f>
        <v>1.8629807692307692E-2</v>
      </c>
      <c r="F19" s="48"/>
      <c r="H19"/>
      <c r="I19"/>
      <c r="J19"/>
    </row>
    <row r="20" spans="1:10" s="44" customFormat="1" ht="23.25" customHeight="1">
      <c r="A20" s="57"/>
      <c r="B20" s="58" t="s">
        <v>76</v>
      </c>
      <c r="C20" s="51">
        <f>C10*C19</f>
        <v>0</v>
      </c>
      <c r="D20" s="51">
        <f>D10*D19</f>
        <v>5.1215034965034961E-2</v>
      </c>
      <c r="E20" s="51">
        <f>E10*E19</f>
        <v>0</v>
      </c>
      <c r="F20" s="43">
        <f>SUM(C20:E20)</f>
        <v>5.1215034965034961E-2</v>
      </c>
      <c r="H20"/>
      <c r="I20"/>
      <c r="J20"/>
    </row>
    <row r="21" spans="1:10" s="44" customFormat="1" ht="23.25" customHeight="1">
      <c r="A21" s="41"/>
      <c r="B21" s="63" t="s">
        <v>77</v>
      </c>
      <c r="C21" s="64"/>
      <c r="D21" s="65"/>
      <c r="E21" s="63" t="s">
        <v>78</v>
      </c>
      <c r="F21" s="66">
        <f>F16+F18+F20</f>
        <v>0.59829023496503486</v>
      </c>
    </row>
    <row r="22" spans="1:10" s="44" customFormat="1" ht="23.25" customHeight="1">
      <c r="A22" s="45"/>
      <c r="B22" s="46" t="s">
        <v>79</v>
      </c>
      <c r="C22" s="67"/>
      <c r="D22" s="67"/>
      <c r="E22" s="67"/>
      <c r="F22" s="68">
        <f>[1]units!F10</f>
        <v>1.2526709401709404</v>
      </c>
    </row>
    <row r="23" spans="1:10" s="44" customFormat="1" ht="23.25" customHeight="1">
      <c r="A23" s="57"/>
      <c r="B23" s="58" t="s">
        <v>80</v>
      </c>
      <c r="C23" s="60"/>
      <c r="D23" s="60"/>
      <c r="E23" s="60"/>
      <c r="F23" s="43">
        <f>F22*F12/60</f>
        <v>7.6526806526806546E-2</v>
      </c>
    </row>
    <row r="24" spans="1:10" s="44" customFormat="1" ht="23.25" customHeight="1">
      <c r="A24" s="45"/>
      <c r="B24" s="46" t="s">
        <v>81</v>
      </c>
      <c r="C24" s="67"/>
      <c r="D24" s="67"/>
      <c r="E24" s="67"/>
      <c r="F24" s="69">
        <f>[1]units!H10</f>
        <v>12.626262626262626</v>
      </c>
    </row>
    <row r="25" spans="1:10" s="44" customFormat="1" ht="23.25" customHeight="1">
      <c r="A25" s="57"/>
      <c r="B25" s="58" t="s">
        <v>82</v>
      </c>
      <c r="C25" s="60"/>
      <c r="D25" s="60"/>
      <c r="E25" s="60"/>
      <c r="F25" s="43">
        <f>F24*F12/60</f>
        <v>0.77134986225895319</v>
      </c>
    </row>
    <row r="26" spans="1:10" s="44" customFormat="1" ht="32.25" customHeight="1">
      <c r="A26" s="41"/>
      <c r="B26" s="70" t="s">
        <v>83</v>
      </c>
      <c r="C26" s="65"/>
      <c r="D26" s="65"/>
      <c r="E26" s="63" t="s">
        <v>84</v>
      </c>
      <c r="F26" s="66">
        <f>0.25*(F21+F23+F25)</f>
        <v>0.36154172593769862</v>
      </c>
    </row>
    <row r="27" spans="1:10" s="44" customFormat="1" ht="32.25" customHeight="1">
      <c r="A27" s="41"/>
      <c r="B27" s="70" t="s">
        <v>85</v>
      </c>
      <c r="C27" s="65"/>
      <c r="D27" s="65"/>
      <c r="E27" s="63" t="s">
        <v>86</v>
      </c>
      <c r="F27" s="66">
        <f>0.15*(F21+F23+F25+F26)</f>
        <v>0.27115629445327399</v>
      </c>
    </row>
    <row r="28" spans="1:10" s="44" customFormat="1" ht="32.25" customHeight="1" thickBot="1">
      <c r="A28" s="71"/>
      <c r="B28" s="72"/>
      <c r="C28" s="72" t="s">
        <v>87</v>
      </c>
      <c r="D28" s="73"/>
      <c r="E28" s="74" t="s">
        <v>88</v>
      </c>
      <c r="F28" s="75">
        <f>F21+F23+F25+F26+F27</f>
        <v>2.0788649241417674</v>
      </c>
    </row>
    <row r="29" spans="1:10" ht="18" customHeight="1"/>
    <row r="30" spans="1:10" ht="18" customHeight="1">
      <c r="E30" s="76"/>
    </row>
    <row r="31" spans="1:10" ht="18" customHeight="1">
      <c r="A31" s="77"/>
    </row>
    <row r="32" spans="1:10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146</vt:i4>
      </vt:variant>
      <vt:variant>
        <vt:lpstr>Περιοχές με ονόματα</vt:lpstr>
      </vt:variant>
      <vt:variant>
        <vt:i4>1</vt:i4>
      </vt:variant>
    </vt:vector>
  </HeadingPairs>
  <TitlesOfParts>
    <vt:vector size="147" baseType="lpstr">
      <vt:lpstr>Διαδρομή1</vt:lpstr>
      <vt:lpstr>Διαδρομή1Α</vt:lpstr>
      <vt:lpstr>Διαδρομή2</vt:lpstr>
      <vt:lpstr>Διαδρομή2Α</vt:lpstr>
      <vt:lpstr>Διαδρομή3</vt:lpstr>
      <vt:lpstr>Διαδρομή3Α</vt:lpstr>
      <vt:lpstr>Διαδρομή4</vt:lpstr>
      <vt:lpstr>Διαδρομή4Α</vt:lpstr>
      <vt:lpstr>Διαδρομή5</vt:lpstr>
      <vt:lpstr>Διαδρομή5Α</vt:lpstr>
      <vt:lpstr>Διαδρομή6</vt:lpstr>
      <vt:lpstr>Διαδρομή6Α</vt:lpstr>
      <vt:lpstr>Διαδρομή7</vt:lpstr>
      <vt:lpstr>Διαδρομή7Α</vt:lpstr>
      <vt:lpstr>Διαδρομή8</vt:lpstr>
      <vt:lpstr>Διαδρομή8Α</vt:lpstr>
      <vt:lpstr>Διαδρομή8Β</vt:lpstr>
      <vt:lpstr>Διαδρομή9</vt:lpstr>
      <vt:lpstr>Διαδρομή9Α</vt:lpstr>
      <vt:lpstr>Διαδρομή9Β</vt:lpstr>
      <vt:lpstr>Διαδρομή10</vt:lpstr>
      <vt:lpstr>Διαδρομή10Α</vt:lpstr>
      <vt:lpstr>Διαδρομή10Β</vt:lpstr>
      <vt:lpstr>Διαδρομή11</vt:lpstr>
      <vt:lpstr>Διαδρομή11Α</vt:lpstr>
      <vt:lpstr>Διαδρομή11Β</vt:lpstr>
      <vt:lpstr>Διαδρομή12</vt:lpstr>
      <vt:lpstr>Διαδρομή12Α</vt:lpstr>
      <vt:lpstr>Διαδρομή12Β</vt:lpstr>
      <vt:lpstr>Διαδρομή13</vt:lpstr>
      <vt:lpstr>Διαδρομή13Α</vt:lpstr>
      <vt:lpstr>Διαδρομή13Β</vt:lpstr>
      <vt:lpstr>Διαδρομή14</vt:lpstr>
      <vt:lpstr>Διαδρομή14Α</vt:lpstr>
      <vt:lpstr>Διαδρομή14Β</vt:lpstr>
      <vt:lpstr>Διαδρομή15</vt:lpstr>
      <vt:lpstr>Διαδρομή15Α</vt:lpstr>
      <vt:lpstr>Διαδρομή15Β</vt:lpstr>
      <vt:lpstr>Διαδρομή16</vt:lpstr>
      <vt:lpstr>Διαδρομή16Α</vt:lpstr>
      <vt:lpstr>Διαδρομή16Β</vt:lpstr>
      <vt:lpstr>Διαδρομή17</vt:lpstr>
      <vt:lpstr>Διαδρομή17Α</vt:lpstr>
      <vt:lpstr>Διαδρομή18</vt:lpstr>
      <vt:lpstr>Διαδρομή18Α</vt:lpstr>
      <vt:lpstr>Διαδρομή18Β</vt:lpstr>
      <vt:lpstr>Διαδρομή19</vt:lpstr>
      <vt:lpstr>Διαδρομή19Α</vt:lpstr>
      <vt:lpstr>Διαδρομή19Β</vt:lpstr>
      <vt:lpstr>Διαδρομή19Γ</vt:lpstr>
      <vt:lpstr>Διαδρομή20</vt:lpstr>
      <vt:lpstr>Διαδρομή20Α</vt:lpstr>
      <vt:lpstr>Διαδρομή20Β</vt:lpstr>
      <vt:lpstr>Διαδρομή21</vt:lpstr>
      <vt:lpstr>Διαδρομή21Α</vt:lpstr>
      <vt:lpstr>Διαδρομή22</vt:lpstr>
      <vt:lpstr>Διαδρομή22Α</vt:lpstr>
      <vt:lpstr>Διαδρομή23</vt:lpstr>
      <vt:lpstr>Διαδρομή23Α</vt:lpstr>
      <vt:lpstr>Διαδρομή23Β</vt:lpstr>
      <vt:lpstr>Διαδρομή24</vt:lpstr>
      <vt:lpstr>Διαδρομή24Α</vt:lpstr>
      <vt:lpstr>Διαδρομή25</vt:lpstr>
      <vt:lpstr>Διαδρομή25Α</vt:lpstr>
      <vt:lpstr>Διαδρομή25Β</vt:lpstr>
      <vt:lpstr>Διαδρομή26</vt:lpstr>
      <vt:lpstr>Διαδρομή26Α</vt:lpstr>
      <vt:lpstr>Διαδρομή26Β</vt:lpstr>
      <vt:lpstr>Διαδρομή26Γ</vt:lpstr>
      <vt:lpstr>Διαδρομή27</vt:lpstr>
      <vt:lpstr>Διαδρομή27Α</vt:lpstr>
      <vt:lpstr>Διαδρομή28</vt:lpstr>
      <vt:lpstr>Διαδρομή28Α</vt:lpstr>
      <vt:lpstr>Διαδρομή29</vt:lpstr>
      <vt:lpstr>Διαδρομή29Α</vt:lpstr>
      <vt:lpstr>Διαδρομή30</vt:lpstr>
      <vt:lpstr>Διαδρομή30Α</vt:lpstr>
      <vt:lpstr>Διαδρομή31</vt:lpstr>
      <vt:lpstr>Διαδρομή31Α</vt:lpstr>
      <vt:lpstr>Διαδρομή32</vt:lpstr>
      <vt:lpstr>Διαδρομή32Α</vt:lpstr>
      <vt:lpstr>Διαδρομή33</vt:lpstr>
      <vt:lpstr>Διαδρομή33Α</vt:lpstr>
      <vt:lpstr>Διαδρομή34</vt:lpstr>
      <vt:lpstr>Διαδρομή34Α</vt:lpstr>
      <vt:lpstr>Διαδρομή35</vt:lpstr>
      <vt:lpstr>Διαδρομή35Α</vt:lpstr>
      <vt:lpstr>Διαδρομή36</vt:lpstr>
      <vt:lpstr>Διαδρομή36Α</vt:lpstr>
      <vt:lpstr>Διαδρομή36Β</vt:lpstr>
      <vt:lpstr>Διαδρομή37</vt:lpstr>
      <vt:lpstr>Διαδρομή37Α</vt:lpstr>
      <vt:lpstr>Διαδρομή38</vt:lpstr>
      <vt:lpstr>Διαδρομή38Α</vt:lpstr>
      <vt:lpstr>Διαδρομή38Β</vt:lpstr>
      <vt:lpstr>Διαδρομή39</vt:lpstr>
      <vt:lpstr>Διαδρομή39Α</vt:lpstr>
      <vt:lpstr>Διαδρομή40</vt:lpstr>
      <vt:lpstr>Διαδρομή40Α</vt:lpstr>
      <vt:lpstr>Διαδρομή41</vt:lpstr>
      <vt:lpstr>Διαδρομή41Α</vt:lpstr>
      <vt:lpstr>Διαδρομή42</vt:lpstr>
      <vt:lpstr>Διαδρομή42Α</vt:lpstr>
      <vt:lpstr>Διαδρομή43</vt:lpstr>
      <vt:lpstr>Διαδρομή43Α</vt:lpstr>
      <vt:lpstr>Διαδρομή44</vt:lpstr>
      <vt:lpstr>Διαδρομή44Α</vt:lpstr>
      <vt:lpstr>Διαδρομή45</vt:lpstr>
      <vt:lpstr>Διαδρομή45Α</vt:lpstr>
      <vt:lpstr>Διαδρομή46</vt:lpstr>
      <vt:lpstr>Διαδρομή46Α</vt:lpstr>
      <vt:lpstr>Διαδρομή47</vt:lpstr>
      <vt:lpstr>Διαδρομή47Α</vt:lpstr>
      <vt:lpstr>Διαδρομή47Β</vt:lpstr>
      <vt:lpstr>Διαδρομή48</vt:lpstr>
      <vt:lpstr>Διαδρομή48Α</vt:lpstr>
      <vt:lpstr>Διαδρομή48Β</vt:lpstr>
      <vt:lpstr>Διαδρομή48Γ</vt:lpstr>
      <vt:lpstr>Διαδρομή49</vt:lpstr>
      <vt:lpstr>Διαδρομή49Α</vt:lpstr>
      <vt:lpstr>Διαδρομή50</vt:lpstr>
      <vt:lpstr>Διαδρομή50Α</vt:lpstr>
      <vt:lpstr>Διαδρομή51</vt:lpstr>
      <vt:lpstr>Διαδρομή51Α</vt:lpstr>
      <vt:lpstr>Διαδρομή51Β</vt:lpstr>
      <vt:lpstr>Διαδρομή52</vt:lpstr>
      <vt:lpstr>Διαδρομή52Α</vt:lpstr>
      <vt:lpstr>Διαδρομή52Β</vt:lpstr>
      <vt:lpstr>Διαδρομή53</vt:lpstr>
      <vt:lpstr>Διαδρομή53Α</vt:lpstr>
      <vt:lpstr>Διαδρομή54</vt:lpstr>
      <vt:lpstr>Διαδρομή54Α</vt:lpstr>
      <vt:lpstr>Διαδρομή54Β</vt:lpstr>
      <vt:lpstr>Διαδρομή55</vt:lpstr>
      <vt:lpstr>Διαδρομή55Α</vt:lpstr>
      <vt:lpstr>Διαδρομή56</vt:lpstr>
      <vt:lpstr>Διαδρομή56Α</vt:lpstr>
      <vt:lpstr>Διαδρομή57</vt:lpstr>
      <vt:lpstr>Διαδρομή57Α</vt:lpstr>
      <vt:lpstr>Διαδρομή58</vt:lpstr>
      <vt:lpstr>Διαδρομή58Α</vt:lpstr>
      <vt:lpstr>Διαδρομή59</vt:lpstr>
      <vt:lpstr>Διαδρομή59Α</vt:lpstr>
      <vt:lpstr>Διαδρομή60</vt:lpstr>
      <vt:lpstr>Διαδρομή60Α</vt:lpstr>
      <vt:lpstr>ΣΥΝΟΠΤΙΚΑ</vt:lpstr>
      <vt:lpstr>ΣΥΝΟΠΤΙΚΑ!Print_Titles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Gdim05</cp:lastModifiedBy>
  <cp:lastPrinted>2012-08-08T11:42:29Z</cp:lastPrinted>
  <dcterms:created xsi:type="dcterms:W3CDTF">2011-08-19T08:06:29Z</dcterms:created>
  <dcterms:modified xsi:type="dcterms:W3CDTF">2012-08-08T11:44:24Z</dcterms:modified>
</cp:coreProperties>
</file>